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erver\L1-PMC\2 Common\115 SGL\PE-SGL Mehasana\Tender Document\SOR\"/>
    </mc:Choice>
  </mc:AlternateContent>
  <bookViews>
    <workbookView xWindow="0" yWindow="0" windowWidth="20730" windowHeight="9630"/>
  </bookViews>
  <sheets>
    <sheet name="PART-A" sheetId="6" r:id="rId1"/>
  </sheets>
  <externalReferences>
    <externalReference r:id="rId2"/>
  </externalReferences>
  <definedNames>
    <definedName name="_xlnm._FilterDatabase" localSheetId="0" hidden="1">'PART-A'!$A$5:$I$105</definedName>
    <definedName name="_xlnm.Print_Area" localSheetId="0">'PART-A'!$A$1:$J$105</definedName>
    <definedName name="_xlnm.Print_Titles" localSheetId="0">'PART-A'!$1:$5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93" i="6" l="1"/>
  <c r="E90" i="6" l="1"/>
  <c r="E86" i="6"/>
  <c r="E85" i="6"/>
  <c r="E84" i="6"/>
  <c r="E82" i="6"/>
  <c r="E80" i="6"/>
  <c r="E93" i="6" s="1"/>
  <c r="E75" i="6"/>
  <c r="E73" i="6"/>
  <c r="E72" i="6"/>
  <c r="E69" i="6"/>
  <c r="E68" i="6"/>
  <c r="E64" i="6"/>
  <c r="E63" i="6"/>
  <c r="E62" i="6"/>
  <c r="E58" i="6"/>
  <c r="E55" i="6"/>
  <c r="E53" i="6"/>
  <c r="E50" i="6"/>
  <c r="E47" i="6"/>
  <c r="E43" i="6"/>
  <c r="E42" i="6"/>
  <c r="E41" i="6"/>
  <c r="E37" i="6"/>
  <c r="E34" i="6"/>
  <c r="E33" i="6"/>
  <c r="E32" i="6"/>
  <c r="I93" i="6" l="1"/>
  <c r="H86" i="6"/>
  <c r="I86" i="6" s="1"/>
  <c r="H85" i="6"/>
  <c r="I85" i="6" s="1"/>
  <c r="H84" i="6"/>
  <c r="I84" i="6" l="1"/>
  <c r="H90" i="6" l="1"/>
  <c r="I90" i="6" s="1"/>
  <c r="H82" i="6"/>
  <c r="I82" i="6" s="1"/>
  <c r="H80" i="6" l="1"/>
  <c r="I80" i="6" s="1"/>
  <c r="H33" i="6" l="1"/>
  <c r="H34" i="6"/>
  <c r="H37" i="6"/>
  <c r="H41" i="6"/>
  <c r="H42" i="6"/>
  <c r="H43" i="6"/>
  <c r="H47" i="6"/>
  <c r="H50" i="6"/>
  <c r="H53" i="6"/>
  <c r="H55" i="6"/>
  <c r="H58" i="6"/>
  <c r="H62" i="6"/>
  <c r="H63" i="6"/>
  <c r="H64" i="6"/>
  <c r="H68" i="6"/>
  <c r="H69" i="6"/>
  <c r="H72" i="6"/>
  <c r="H73" i="6"/>
  <c r="H75" i="6"/>
  <c r="H32" i="6"/>
  <c r="I75" i="6" l="1"/>
  <c r="I73" i="6"/>
  <c r="I72" i="6"/>
  <c r="I69" i="6"/>
  <c r="I68" i="6"/>
  <c r="I64" i="6"/>
  <c r="I63" i="6"/>
  <c r="I62" i="6"/>
  <c r="I58" i="6"/>
  <c r="I55" i="6"/>
  <c r="I53" i="6"/>
  <c r="I50" i="6"/>
  <c r="I47" i="6"/>
  <c r="I43" i="6"/>
  <c r="I42" i="6"/>
  <c r="I41" i="6"/>
  <c r="I37" i="6"/>
  <c r="I34" i="6"/>
  <c r="I33" i="6"/>
  <c r="I32" i="6"/>
  <c r="I94" i="6" l="1"/>
</calcChain>
</file>

<file path=xl/sharedStrings.xml><?xml version="1.0" encoding="utf-8"?>
<sst xmlns="http://schemas.openxmlformats.org/spreadsheetml/2006/main" count="195" uniqueCount="166">
  <si>
    <t>Item No.</t>
  </si>
  <si>
    <t>Item Description</t>
  </si>
  <si>
    <t>Unit</t>
  </si>
  <si>
    <t xml:space="preserve">Applicable GST in % </t>
  </si>
  <si>
    <t xml:space="preserve">Unit Rate in Rs incl. GST </t>
  </si>
  <si>
    <t>Total Price in Rs. incl. GST</t>
  </si>
  <si>
    <t>Remarks</t>
  </si>
  <si>
    <t>A</t>
  </si>
  <si>
    <t>B</t>
  </si>
  <si>
    <t>C</t>
  </si>
  <si>
    <t>E</t>
  </si>
  <si>
    <t>F</t>
  </si>
  <si>
    <t>G = E + (E X F)</t>
  </si>
  <si>
    <t>H =D X G</t>
  </si>
  <si>
    <t>I</t>
  </si>
  <si>
    <t>MDPE PIPELINE LAYING / INSTALLATION INCLUDING SUPPLY OF MDPE FITTINGS &amp; ACCESSORIES IN NORMALSURFACE/ ANY UNPREPARED SURFACE ( KATCHA SURFACE)</t>
  </si>
  <si>
    <t>laying/installation of MDPE pipe including executing of all works; arrangement of all additional land required for Contractor's storage, fabrication, access for construction; supply of all materials (except Owner supplied materials), consumables, labour and other incidental works and handing over the same afer return of the surplus pipes to the Owner's designated stockyard(s); carrying out all temporary, ancillary, auxiliary works required to make the MDPE   .</t>
  </si>
  <si>
    <t xml:space="preserve">Construction, Installation, testing &amp; commissioning of  Medium Pressure / ow pressure PE 100 pipes as per specification and approved precedures. </t>
  </si>
  <si>
    <t>Pipeline ready for pre-commissioning as per drawings, specifications, scope of work and other provisions of Contract document and instructions of Engineer-in-charge, including but not limited to carrying out the following works:</t>
  </si>
  <si>
    <t>Preparation and getting approval of schedules, execution procedures, drawings/ sketches/ wherever required, making trial pits to determine the underground utilities / services etc., restoration of the abandoned trial pits to original condition.</t>
  </si>
  <si>
    <t xml:space="preserve">Uncoiling / stringing of pipes, clamping, jointing of the pipe ends/ fittings/ valves by qualified personnel using approved electro-fusion techniques as per specification. </t>
  </si>
  <si>
    <t xml:space="preserve">Obtaining permission, work permit/ NOC on behalf of owner from various statutory authorities having jurisdiction before execution of the work and complying with all stipulation/ condition/ recommendation of said authorities. However, payment for getting permissions only, shall be made as per provision of contract. </t>
  </si>
  <si>
    <t>Trenching to all depths by excavation in all types of soils including soft hard rock, including blasting, chiseling or otherwise cutting etc. to a width to accommodate the pipeline during lowering &amp; backfilling as per the relevant standards, specifications etc.</t>
  </si>
  <si>
    <t>Installation and electro-fusion jointing of valves wherever required and as directed by Engineer-in-charge.</t>
  </si>
  <si>
    <t xml:space="preserve"> Permanent restoration by doing Asphalting, concreting etc. is not covered in the scope of this work.</t>
  </si>
  <si>
    <t>Final clean-up &amp; restoration of right of use/corridor and other associated area to its original condition, including cleaning the area of all unserviceable materials, debris, excess earth near trenches to the designated disposal area area as per the specifications, instruction of Owner/ Engineer-in-charge and obtaining NOC from local/ concerned authorities.</t>
  </si>
  <si>
    <t>Restoration of all surrounding ground features to that existing before as detailed out in the specifications and as directed by Engineer-in-charge which would include replanting of any uprooted trees etc.</t>
  </si>
  <si>
    <t>Cleaning, flushing, pneumatic testing, purging with nitrogen and commissioning as per specification and approved procedures providing all tools and tackles, nitrogen instruments, manpower and other related accessories and as per the instructions of the Engineer-in-charge.</t>
  </si>
  <si>
    <t>Preparation, Certification and submission of (DPR) daily progress reports, various activities report in standard format, As-built drawings, crossings details, utility graphs and deviation statements.</t>
  </si>
  <si>
    <t>On completion of Gas charging of pipelines, Preparation and submission of As-built brawings, crossings details, termination, utility graphs and deviation statements.</t>
  </si>
  <si>
    <t>Submission of all documents required for contract closure in numbers as mentioned in contract.</t>
  </si>
  <si>
    <t xml:space="preserve">Providing all tools and tackles including non-sparking tools as applicable, testing assembly, nitrogen, instruments, manpower and other related accessories and as per the instructions of the EIC.  </t>
  </si>
  <si>
    <t>Maintaining the completed pipeline / installation for any defect, failures during defect liability period (i.e. 12 months from date of completion of work)</t>
  </si>
  <si>
    <t>Any other activities not mentioned/ covered explicitly above, but otherwise required for satisfactory completion/ operation/ safety/ statutory/ maintenance of the works shall also be covered under the scope of work and has to be completed by the contractor within specified time schedule at no extra cost to SGL.</t>
  </si>
  <si>
    <t>A.1</t>
  </si>
  <si>
    <t xml:space="preserve">MDPE PIPELINE LAYING / INSTALLATION </t>
  </si>
  <si>
    <t>A.1.1</t>
  </si>
  <si>
    <t>63 mm OD X SDR 11 (5.8mm Thick)</t>
  </si>
  <si>
    <t>Mtr</t>
  </si>
  <si>
    <t>A.1.2</t>
  </si>
  <si>
    <t>90 mm OD X SDR 17.6 (5.2mm Thick)</t>
  </si>
  <si>
    <t>A.1.3</t>
  </si>
  <si>
    <t>125 mm OD X SDR 17.6 (7.1mm Thick)</t>
  </si>
  <si>
    <t>A.2</t>
  </si>
  <si>
    <t xml:space="preserve">Laying of 32mm pipeline by Open cut or Moling, the other activities shall be followed &amp; carried out by the contractor as per detail mentioned in above item no. A.1 without any extra cost to owner within specified time schedule. </t>
  </si>
  <si>
    <t>A.2.1</t>
  </si>
  <si>
    <t>32 mm OD X SDR 11 (3.0mm Thick)</t>
  </si>
  <si>
    <t xml:space="preserve">Note : Item rate A.1 &amp; A.2 are applicable for complete work of laying the underground pipeline between CS to PE transition fittings/ PE to PE fittings. The length of pipeline are tentative. </t>
  </si>
  <si>
    <t>A.3</t>
  </si>
  <si>
    <t xml:space="preserve">Pipeline laying using Manual Boring / Moling Technique without casing of carrier MDPE pipe sizes </t>
  </si>
  <si>
    <t>Including supply of all MDPE pipe fittings for carrier MDPE line pipe (PE100 SDR 11 &amp; 17.6) as per specification: Survey of under ground utilities, execution of the work as per specification, including excavation of pits moling of casing pipe with the hole size not exceeding 20% of the carrier pipe dia, insertion of carrier pipe and jointing of carrier pipe at both the end laid carrier pipe line, testing &amp; commissioning and subsequent backfilling and compaction of pits including restoration of the pits to original condition.</t>
  </si>
  <si>
    <t>A.3.1</t>
  </si>
  <si>
    <t>A.4</t>
  </si>
  <si>
    <t>Pipeline laying using Manual Boring / Moling Technique with casing of carrier MDPE pipe sizes of:</t>
  </si>
  <si>
    <t>Including supply of casing pipe (HDPE casing pipe &amp; Coupler) and all MDPE pipe fittings for carrier MDPE line pipe (PE 100 SDR 11 &amp; 17.6) as per specifications.</t>
  </si>
  <si>
    <t>Survey of under ground utilities, execution of the work as per specification, including excavation of pits moling of casing pipe with the hole size not exceeding 20% of the casing pipe dia, insertion of carrier pipe and jointing of carrier pipe at both the end with laid carrier pipe line, testing &amp; commissioning and subsequent backfilling and compaction of pits including restoration of the pits to original condition.</t>
  </si>
  <si>
    <t>A.4.1</t>
  </si>
  <si>
    <t>Note : Quantity of casing pipe HDPE casing pipe shall be procured with due approval from EIC</t>
  </si>
  <si>
    <t>A.5</t>
  </si>
  <si>
    <t>Excavation of Hard Rock</t>
  </si>
  <si>
    <t xml:space="preserve">If any hard rock strata / large boulders is encountered during excavation exceeding 1.5 m in any direction of the trench and removable only by chisel / pneumatic chisel / drill as per the specifications and direction of EIC &amp; Supply of approved fine sand, free from any impurities like clay, mica and soft flaky pieces as per instructions of Engineer In Charge. </t>
  </si>
  <si>
    <t>Note :  The rates are payable over and above the Laying rates as per relevant SOR item No.: A.1 &amp; A.2.</t>
  </si>
  <si>
    <t>A.6</t>
  </si>
  <si>
    <t>Excavation beyond 1.5m depth in case of crossing of utilities/ drain/  culverts only</t>
  </si>
  <si>
    <t>Excavation, beyond 1.5m depth, trench side wall protection, backfilling, compaction, removal of excess earth/ material, to designated place as per specifications and instructions of Engineer-in-charge.</t>
  </si>
  <si>
    <t>A.7</t>
  </si>
  <si>
    <t>Raking up of built up surface</t>
  </si>
  <si>
    <t>R. Mtr</t>
  </si>
  <si>
    <t>A.8</t>
  </si>
  <si>
    <t>Restoration of trenches where the above items rates are applicable:</t>
  </si>
  <si>
    <t>Restoration of the roads; pavements, channels, footpaths, tiles, stones etc. to original condition including supply of the approved quality material required, as per local authorities norms, obtaining NOC from concerned local authorities/ land owners/ third party inspection agencies designated by SGL and to the satisfaction of Engineer-in-charge.</t>
  </si>
  <si>
    <t>A.8.1</t>
  </si>
  <si>
    <t>A.9</t>
  </si>
  <si>
    <t>Construction, Supply &amp; Installation of valve Chambers:</t>
  </si>
  <si>
    <t>supply of all consumables, materials, manpower and carrying out all mechanical works of  underground   work including  fusion welding , cleaning/ flushing, testing, dewatering, cutting of PE Pipe and bevelling (if required), tie-in of valve assembly as  required.</t>
  </si>
  <si>
    <t>A.9.1</t>
  </si>
  <si>
    <t>Nos.</t>
  </si>
  <si>
    <t>A.10</t>
  </si>
  <si>
    <t>Installation of Service Regulator</t>
  </si>
  <si>
    <t>Supply of all consumables, materials, manpower and carrying out all mechanical works for Service Regulator  Module Boxincluding supply and installation of electro fusion fittings, tie-in of Service Regulator module with PE network as  per OWNER specification.</t>
  </si>
  <si>
    <t>A.10.1</t>
  </si>
  <si>
    <t>A.10.2</t>
  </si>
  <si>
    <t>A.11</t>
  </si>
  <si>
    <t>Supply, Construction and Installation of Markers</t>
  </si>
  <si>
    <t>A.11.1</t>
  </si>
  <si>
    <t>A.11.2</t>
  </si>
  <si>
    <t>Carriage of Materials by Manual or by Machines including loading, unloadng, stacking of earth, aggregate, sand, debris etc from site to dump yard and vice versa. (Measured stacks will be reduced by 20% for the payment and single side will be paid half of quoted priced by bidder.)</t>
  </si>
  <si>
    <t xml:space="preserve">TOTAL AMOUNT IN Rs. INCLUSIVE OF GST </t>
  </si>
  <si>
    <t>NOTE:</t>
  </si>
  <si>
    <t>2. The SOR items would be operatable as per job requirement and quantities may vary on  ± sides.</t>
  </si>
  <si>
    <t>4. The scope as mentioned in the above SOR is of indicative nature only and shall include all activities as detailed in the relevant clauses of the tender document.</t>
  </si>
  <si>
    <t>6. The quantites of individual item can varied as per site requirement.The payment will be made as per actual certified measurement at site.</t>
  </si>
  <si>
    <t>As per Bid</t>
  </si>
  <si>
    <t>Unit Rate in Rs</t>
  </si>
  <si>
    <t>Total qty</t>
  </si>
  <si>
    <t xml:space="preserve">1. All SOR item shall be strictly quoted on E-tendering portal sgl.nprocure.com by the bidder in the price part of the bid, else will be rejected. </t>
  </si>
  <si>
    <t>D</t>
  </si>
  <si>
    <t xml:space="preserve">Raking up of hard surface of any type including rock (Less than 1.5m length), metal, concrete, RCC, bituminous, tiled, brick lined etc. All tiles/ slabs/ kerb stones etc. removed during excavation shall be placed properly. The rates are payable over and above the Laying rates as per relevant SOR item.                                                                                                                  </t>
  </si>
  <si>
    <t>Cub. M</t>
  </si>
  <si>
    <r>
      <t xml:space="preserve">Grading the ROU, barricading the work area as per local authorities norms &amp; to satisfaction of EIC, installation of safety signs, trenching to required depth, </t>
    </r>
    <r>
      <rPr>
        <b/>
        <sz val="18"/>
        <rFont val="Times"/>
        <family val="1"/>
      </rPr>
      <t>repairing of all damaged utilities if any, and payment of any compensation (if claimed by owner/other utility agencies)</t>
    </r>
  </si>
  <si>
    <r>
      <t xml:space="preserve">Lowering the PE pipeline in trench to required depths, Supply /providing of required sand for padding in trench of PE pipe below, top and around the MDPE pipeline with sand and soft soil / graded earth respectively approved by Engineer-in-charge along the entire length of the trench before &amp; after laying of pipeline. Placement to </t>
    </r>
    <r>
      <rPr>
        <b/>
        <sz val="18"/>
        <rFont val="Times"/>
        <family val="1"/>
      </rPr>
      <t>HDPE warning tap (300mm width x 300 Micron or 1000 Micron)</t>
    </r>
    <r>
      <rPr>
        <sz val="18"/>
        <rFont val="Times"/>
        <family val="1"/>
      </rPr>
      <t xml:space="preserve"> over the entire length of laid pipeline in trench, backfilling of trench with available excavated material after screening, compaction with mechanical compactor or otherwise and water at subsequent layers of </t>
    </r>
    <r>
      <rPr>
        <b/>
        <sz val="18"/>
        <rFont val="Times"/>
        <family val="1"/>
      </rPr>
      <t>150mm</t>
    </r>
    <r>
      <rPr>
        <sz val="18"/>
        <rFont val="Times"/>
        <family val="1"/>
      </rPr>
      <t xml:space="preserve"> above warning mat. All tiles/slabs/ curb stones etc. removed during excavation shall be placed properly. Roads, pavements, footpaths etc. to be made  motorable wherever pipeline is laid.</t>
    </r>
  </si>
  <si>
    <r>
      <t xml:space="preserve">Handing over the completed works to SGL for their operation/ use, returning of all free issue surplus material to SGL stores, reconciliation of free issue material area wise and obtaining </t>
    </r>
    <r>
      <rPr>
        <b/>
        <u/>
        <sz val="18"/>
        <rFont val="Times"/>
        <family val="1"/>
      </rPr>
      <t>"no objection/dues certificate"</t>
    </r>
    <r>
      <rPr>
        <sz val="18"/>
        <rFont val="Times"/>
        <family val="1"/>
      </rPr>
      <t xml:space="preserve"> from SGL.</t>
    </r>
  </si>
  <si>
    <r>
      <t>Supply , construction,&amp; installation of chamber with pre cast SFRC Cover including all civil  works such as supply of materials, excavation of pit, piping supports including all PCC, RCC and Brick works for OWNER supplied PE valve, pedestals with insert plates as required, sealing of pipe at pits, providing cover etc., finishing, clean up and restoration as per Standard drawing No.:</t>
    </r>
    <r>
      <rPr>
        <sz val="18"/>
        <rFont val="Times"/>
      </rPr>
      <t xml:space="preserve"> TEIND-STD-G-M-9012 &amp; 9013.</t>
    </r>
  </si>
  <si>
    <r>
      <t xml:space="preserve">RCC Valve Chamber with frame and SFRC cover  as per Drawing No.: </t>
    </r>
    <r>
      <rPr>
        <sz val="18"/>
        <rFont val="Times"/>
      </rPr>
      <t xml:space="preserve">TEIND-STD-G-M-9012 </t>
    </r>
  </si>
  <si>
    <r>
      <t xml:space="preserve">Brick Valve Chamber with frame and SFRC cover as per Drawing No.: </t>
    </r>
    <r>
      <rPr>
        <sz val="18"/>
        <rFont val="Times"/>
      </rPr>
      <t>TEIND-STD-G-M-9013</t>
    </r>
  </si>
  <si>
    <r>
      <t xml:space="preserve">Pre cast Valve Chamber with frame and SFRC cover as per Drawing No.: </t>
    </r>
    <r>
      <rPr>
        <sz val="18"/>
        <rFont val="Times"/>
      </rPr>
      <t>TEIND-STD-G-M-9026</t>
    </r>
  </si>
  <si>
    <r>
      <t xml:space="preserve">Installation of owner supplied Service Regulator Module, testing &amp; commissioning as per owner’s specification. This includes associated civil works such as construction of foundation for Service Regulator  Module including supply of materials, excavation of pit, piping supports, Painting,  PCC, RCC and Brick works for OWNER supplied Service Regulator  Module as per Standard drawing No.: </t>
    </r>
    <r>
      <rPr>
        <sz val="18"/>
        <rFont val="Times"/>
      </rPr>
      <t>TEIND-STD-G-M-9016.</t>
    </r>
  </si>
  <si>
    <r>
      <t>Supply, Construction &amp; installation along the route of marker including all civil  &amp; Mechanical works such as supply of materials, excavation of pit in all types of soils, PCC, RCC of pedestals with insert plates, grouting as required etc., finishing, clean up and restoration as per Standard drawing No.:</t>
    </r>
    <r>
      <rPr>
        <sz val="18"/>
        <rFont val="Times"/>
      </rPr>
      <t xml:space="preserve"> TEIND-STD-G-M-9002, 9004 &amp; 9005</t>
    </r>
  </si>
  <si>
    <r>
      <t xml:space="preserve">Permanent (Pole) Marker as per Drg No.: </t>
    </r>
    <r>
      <rPr>
        <sz val="18"/>
        <rFont val="Times"/>
      </rPr>
      <t>TEIND-STD-G-M-9002</t>
    </r>
  </si>
  <si>
    <t xml:space="preserve">"Receving and taking-over'' as defined in the specification, handling, loading, transportation and unloading  including owner supplied MDPE pipes (PE 100, SDR 11 &amp; 17.6), Service Regulator Module from owner's designated stock yards /place(s) of issue/ dump site(s)  as well as contractor supplied materials like like PE-100 Electro fusion Fittings (like Bends, Couplers, End Caps, Tee, PE Reducer,  CS to PE Fittings, Saddle Tapping, ) , Warning Mats,  Casing Pipes,  Supply &amp; installation of Route / Line  Marker  after varification by OWNER engaged TPA at contractor store which is required to complete the work,  Contractor's own stock-yard(s) / work shop(s) / work site(s)  including proper storing, stacking, identification, providing security &amp; insurance cover for the materials, Liasoning with Landowning agencies / statutory authorities, preparation of detailed Survey in Auto Cad for approval of Owner In charge, making trial pits to determine the underground utilities/ services etc.,  obtaining permission from Land owning agencies , </t>
  </si>
  <si>
    <t xml:space="preserve">temporary restoration of the abandoned trial pits  as required (excavation to depth as per specification ) to original condition. barricading the work area as per the procedures &amp; drawings provided in the tender and as per the directions of EIC / site-incharge.  Trenching to the required depth in  NORMALSURFACE/ ANY UNPREPARED SURFACE ( KATCHA SURFACE) terrain, damping, stringing / uncoiling on the pipes in  Right-of-Use,  jointing of the pipe ends/ fittings/ valves by qualified personnel, using bar coded electro fusion techniques, </t>
  </si>
  <si>
    <t>A.5.1</t>
  </si>
  <si>
    <t>A.6.1</t>
  </si>
  <si>
    <t>A.7.1</t>
  </si>
  <si>
    <t>20 mm OD x SDR 9 (3 mm) up to Transition Fitting for MDPE to GI as per Drg No.: TEIND-STD-G-M-9007 (Note: 20mm MDPE pipe shall be free issue material)</t>
  </si>
  <si>
    <t>PE service lines from Tapping of main line up to Transition Fittings as defined in tender specifications.</t>
  </si>
  <si>
    <t>32/ 63/ 90/ 125 mm PE Pipe, HDPE caing pipe dia 50/90/ 125/ 160 mm respectively.</t>
  </si>
  <si>
    <t>Asphalted surface ( Any thick)/ Cement Concrete/ RCC (Any Grade &amp; Any thick)/ iles / Paver Blocks / Kerb Stone/Brick Soiling for all sizes of PE pipe laying</t>
  </si>
  <si>
    <t>B-100 &amp; above Service Regulator  Module</t>
  </si>
  <si>
    <t xml:space="preserve"> up to 10 Km</t>
  </si>
  <si>
    <t>B-10 to B-50 Service Regulator  Module</t>
  </si>
  <si>
    <r>
      <rPr>
        <b/>
        <sz val="18"/>
        <rFont val="Times"/>
        <family val="1"/>
      </rPr>
      <t xml:space="preserve">              </t>
    </r>
    <r>
      <rPr>
        <b/>
        <u/>
        <sz val="18"/>
        <rFont val="Times"/>
        <family val="1"/>
      </rPr>
      <t>SCHEDULE OF RATES -LAYING, INSTALLATION, TESTING &amp; COMMISSIONING OF MDPE PIPELINE</t>
    </r>
  </si>
  <si>
    <t>A.12</t>
  </si>
  <si>
    <t>A.12.1</t>
  </si>
  <si>
    <t>Note : 
1. Rates for rock breaking (Refer SOR Sr. No. A.6) will be paid extra at actual in addition to the above laying rates.
2.Rates for installation of Valve Chamber and Service regulator shall be paid extra as per SOR Item no.: A.10 &amp; A.11 respectively.</t>
  </si>
  <si>
    <t>MDPE Pipe Size All Diameter (except 20mm)</t>
  </si>
  <si>
    <t>3. The general activities related to laying of PE pipe as defined in tender document.</t>
  </si>
  <si>
    <t xml:space="preserve">5. Bidder shall note that the quantities mentioned against each activity in Schedule of Rates are tentative only. These quantities subject to change based on actual requirement. </t>
  </si>
  <si>
    <t>7. The SOR shall be read along with the relevant clauses of laying of PE Network  &amp; Station Mechanical ,  Vol.II of II which is provided in the tender document.</t>
  </si>
  <si>
    <t>PERMISSION AND LIASONING WITH LAND OWNING AGENCIES  (STATUTORY BODIES)</t>
  </si>
  <si>
    <t>1/2 " NB</t>
  </si>
  <si>
    <t>B.2.1</t>
  </si>
  <si>
    <r>
      <t xml:space="preserve">Supply and Installation of Transition Fitting of Size.
</t>
    </r>
    <r>
      <rPr>
        <sz val="16"/>
        <rFont val="Times"/>
      </rPr>
      <t>As per technical specification, Scope of Work &amp; Standard Drawing No.: TEIND-STD-G-M-9021.</t>
    </r>
  </si>
  <si>
    <t>A.3.2</t>
  </si>
  <si>
    <t>A.3.3</t>
  </si>
  <si>
    <t>A.9.2</t>
  </si>
  <si>
    <t>A.9.3</t>
  </si>
  <si>
    <t>A.13</t>
  </si>
  <si>
    <t>A.13.1</t>
  </si>
  <si>
    <t>A.13.2</t>
  </si>
  <si>
    <t>B.1</t>
  </si>
  <si>
    <t>B.2</t>
  </si>
  <si>
    <t>B.3</t>
  </si>
  <si>
    <t>B.3.1</t>
  </si>
  <si>
    <t>PE service lines from Tapping of main line up to RCC guard along with PE Fittings as defined in above &amp; tender specifications.</t>
  </si>
  <si>
    <r>
      <t>Supply of PE fittings, Construction, laying / installation in all types of terrain by any method i.e. Manual Boring or Open Cut  including restoration, testing  &amp; Commissioning of 20 mm PE -100 pipes, PE Electrofusion fittings, warning taps. Required all consumables like PTFE tape etc  which is required to complete the work at site. Proper storing, stacking, identification, providing security, and insurance cover for the materials.  Liasoning with customers, Landowning agencies / statutory authorities, preparation of detailed route plan, mak</t>
    </r>
    <r>
      <rPr>
        <sz val="16"/>
        <rFont val="Times"/>
        <family val="1"/>
      </rPr>
      <t xml:space="preserve">ing trial pits to determine the underground utilities/ services etc., obtaining permission from Land owning agencies, restoration of the abandoned trial pits  as required (excavation to depth for 1.0 m cover of PE pipe or more as satisfication to EIC ) to original condition as per the directions of EIC / site-incharge.  Trenching to the required depth in surface, uncoiling / stringing of pipes, damping, jointing of the pipe ends/ fittings/ valves by qualified personnel, using approved electro fusion techniques as per specification. </t>
    </r>
    <r>
      <rPr>
        <b/>
        <sz val="16"/>
        <rFont val="Times"/>
      </rPr>
      <t xml:space="preserve"> 
Note: 20mm MDPE pipe shall be free issue material</t>
    </r>
  </si>
  <si>
    <t>RCC Guard, Transition fittings and 20mm Laying for PNG/ Commercial Connection</t>
  </si>
  <si>
    <r>
      <t xml:space="preserve">Supply and Installation of RCC Guard for domestic, Commercial &amp; Industrial Connections.
</t>
    </r>
    <r>
      <rPr>
        <sz val="16"/>
        <rFont val="Times"/>
      </rPr>
      <t>As per Standard Drawing No.: TEIND-STD-G-M-9015.</t>
    </r>
  </si>
  <si>
    <t>1" NB</t>
  </si>
  <si>
    <t>1 1 /2 " NB</t>
  </si>
  <si>
    <t>B.2.2</t>
  </si>
  <si>
    <t>B.2.3</t>
  </si>
  <si>
    <t>LOCATION : MEHSANA, UNJHA AND ADJOINING AREA</t>
  </si>
  <si>
    <t xml:space="preserve"> MEHSANA, UNJHA AND ADJOINING AREA</t>
  </si>
  <si>
    <t>Obtaining the permision  and submission of applications as per approved reccy/detail drawings provided by vendor (Initial Reccy Route Survey,Preperation of Drawings, measuring and providing details of surface type shall be in scope of Contractor with approval from Owner / Owner's representative), obtaining &amp; submission of demand note, Coordination, Liaisoning, Obtaining written permissions &amp; NOC and SD /BG refund after completion of work  from Land owing agencies/Statuary authorities like</t>
  </si>
  <si>
    <r>
      <t>Pipeline Route Markers (Type-A &amp; Type-B) as per Drg No.:</t>
    </r>
    <r>
      <rPr>
        <sz val="18"/>
        <rFont val="Times"/>
      </rPr>
      <t xml:space="preserve"> TEIND-STD-G-M- 9004 &amp; 5. </t>
    </r>
    <r>
      <rPr>
        <b/>
        <u/>
        <sz val="18"/>
        <rFont val="Times"/>
      </rPr>
      <t xml:space="preserve">OR
</t>
    </r>
    <r>
      <rPr>
        <sz val="18"/>
        <rFont val="Times"/>
      </rPr>
      <t>PVC Plastic Route Marker as per Drg No.: TEIND-STD-G-M-9027 as per instruction by EIC.</t>
    </r>
  </si>
  <si>
    <t>RECONNAISSANCE SURVEY</t>
  </si>
  <si>
    <t>C.1</t>
  </si>
  <si>
    <t>Km</t>
  </si>
  <si>
    <t>9. Prices quoted shall be inclusive of all taxes/duties and nothing extra shall be payble by the owner other than statutory variation in GST rate</t>
  </si>
  <si>
    <t>10. Price bid evaluation will be carried out inclusive of all taxes &amp; duties i.e. inclusive of GST etc.</t>
  </si>
  <si>
    <t>Protected Forest, GWSSB Water pipeline,  Canal/River/ Nala, Railways and National Highway.
These rates are not applicable for Private lands i.e. Apartments/institutions etc. 
Note: Service lines laid against SOR item are not applicable;</t>
  </si>
  <si>
    <t>For detailed scope of work, refer tender PTS - LAYING OF POLYETHYLENE MAIN PIPELINES AND SERVICE PIPELINE FOR VARIOUS CONNECTIONS</t>
  </si>
  <si>
    <t>Contractor to perform RECONNAISSANCE SURVEY as per PTS-LAYING OF POLYETHYLENE MAIN PIPELINES AND SERVICE PIPELINE FOR DOMESTIC CONNECTIONS</t>
  </si>
  <si>
    <t>8. The above quoted rates is inclusive of supply of Tablet as per cl no.: 3.60 of PTS-LAYING OF POLYETHYLENE MAIN PIPELINES AND SERVICE PIPELINE FOR DOMESTIC CONNECTIONS</t>
  </si>
  <si>
    <t xml:space="preserve">DATE : 11.10.2022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</si>
</sst>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 #,##0.00_ ;_ * \-#,##0.00_ ;_ * &quot;-&quot;??_ ;_ @_ "/>
  </numFmts>
  <fonts count="19">
    <font>
      <sz val="10"/>
      <name val="Arial"/>
      <family val="2"/>
    </font>
    <font>
      <sz val="10"/>
      <name val="Arial"/>
      <family val="2"/>
    </font>
    <font>
      <b/>
      <sz val="18"/>
      <name val="Times New Roman"/>
      <family val="1"/>
    </font>
    <font>
      <b/>
      <u/>
      <sz val="18"/>
      <name val="Times"/>
      <family val="1"/>
    </font>
    <font>
      <b/>
      <sz val="18"/>
      <name val="Times"/>
      <family val="1"/>
    </font>
    <font>
      <sz val="18"/>
      <name val="Times New Roman"/>
      <family val="1"/>
    </font>
    <font>
      <b/>
      <sz val="18"/>
      <name val="Times"/>
    </font>
    <font>
      <sz val="18"/>
      <name val="Times"/>
      <family val="1"/>
    </font>
    <font>
      <sz val="18"/>
      <name val="Times"/>
    </font>
    <font>
      <sz val="18"/>
      <name val="Arial"/>
      <family val="2"/>
    </font>
    <font>
      <b/>
      <sz val="16"/>
      <name val="Times New Roman"/>
      <family val="1"/>
    </font>
    <font>
      <b/>
      <sz val="16"/>
      <name val="Times"/>
      <family val="1"/>
    </font>
    <font>
      <sz val="16"/>
      <name val="Times New Roman"/>
      <family val="1"/>
    </font>
    <font>
      <b/>
      <sz val="16"/>
      <name val="Times"/>
    </font>
    <font>
      <sz val="16"/>
      <name val="Times"/>
      <family val="1"/>
    </font>
    <font>
      <sz val="16"/>
      <name val="Times"/>
    </font>
    <font>
      <b/>
      <u/>
      <sz val="18"/>
      <name val="Times"/>
    </font>
    <font>
      <b/>
      <sz val="16"/>
      <name val="Times  "/>
    </font>
    <font>
      <b/>
      <sz val="16"/>
      <color rgb="FF00B050"/>
      <name val="Times  "/>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s>
  <cellStyleXfs count="8">
    <xf numFmtId="0" fontId="0" fillId="0" borderId="0"/>
    <xf numFmtId="164"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xf numFmtId="0" fontId="1" fillId="0" borderId="0"/>
    <xf numFmtId="0" fontId="1" fillId="0" borderId="0"/>
  </cellStyleXfs>
  <cellXfs count="136">
    <xf numFmtId="0" fontId="0" fillId="0" borderId="0" xfId="0"/>
    <xf numFmtId="0" fontId="5" fillId="0" borderId="0" xfId="0" applyFont="1" applyFill="1" applyBorder="1" applyProtection="1">
      <protection locked="0"/>
    </xf>
    <xf numFmtId="10" fontId="4" fillId="0" borderId="1" xfId="0" applyNumberFormat="1" applyFont="1" applyFill="1" applyBorder="1" applyAlignment="1" applyProtection="1">
      <alignment horizontal="center" vertical="center" wrapText="1"/>
    </xf>
    <xf numFmtId="0" fontId="7" fillId="0" borderId="0" xfId="0" applyFont="1" applyFill="1" applyBorder="1" applyProtection="1">
      <protection locked="0"/>
    </xf>
    <xf numFmtId="0" fontId="4" fillId="0" borderId="14" xfId="0" applyFont="1" applyFill="1" applyBorder="1" applyAlignment="1" applyProtection="1">
      <alignment horizontal="center" vertical="center" wrapText="1"/>
    </xf>
    <xf numFmtId="2" fontId="4" fillId="0" borderId="1" xfId="0" applyNumberFormat="1" applyFont="1" applyFill="1" applyBorder="1" applyAlignment="1" applyProtection="1">
      <alignment horizontal="center" vertical="center"/>
    </xf>
    <xf numFmtId="0" fontId="4" fillId="0" borderId="1" xfId="5" applyFont="1" applyFill="1" applyBorder="1" applyAlignment="1" applyProtection="1">
      <alignment vertical="center" wrapText="1"/>
    </xf>
    <xf numFmtId="2" fontId="2" fillId="0" borderId="1" xfId="5" applyNumberFormat="1"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5" fillId="0" borderId="15" xfId="0" applyFont="1" applyFill="1" applyBorder="1" applyAlignment="1" applyProtection="1">
      <alignment horizontal="center" vertical="center"/>
    </xf>
    <xf numFmtId="0" fontId="4" fillId="0" borderId="14" xfId="0" applyFont="1" applyFill="1" applyBorder="1" applyAlignment="1" applyProtection="1">
      <alignment horizontal="center" vertical="center"/>
    </xf>
    <xf numFmtId="0" fontId="7" fillId="0" borderId="1" xfId="0" applyFont="1" applyFill="1" applyBorder="1" applyAlignment="1" applyProtection="1">
      <alignment horizontal="justify" vertical="top" wrapText="1"/>
    </xf>
    <xf numFmtId="2" fontId="5" fillId="0" borderId="1" xfId="0" applyNumberFormat="1"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7" fillId="0" borderId="1" xfId="5" applyNumberFormat="1" applyFont="1" applyFill="1" applyBorder="1" applyAlignment="1" applyProtection="1">
      <alignment vertical="top" wrapText="1"/>
    </xf>
    <xf numFmtId="2" fontId="5" fillId="0" borderId="1" xfId="5" applyNumberFormat="1" applyFont="1" applyFill="1" applyBorder="1" applyAlignment="1" applyProtection="1">
      <alignment horizontal="center" vertical="top" wrapText="1"/>
    </xf>
    <xf numFmtId="0" fontId="5" fillId="0" borderId="1" xfId="5" applyNumberFormat="1" applyFont="1" applyFill="1" applyBorder="1" applyAlignment="1" applyProtection="1">
      <alignment horizontal="center" vertical="top" wrapText="1"/>
    </xf>
    <xf numFmtId="0" fontId="7" fillId="0" borderId="1" xfId="0" applyFont="1" applyFill="1" applyBorder="1" applyAlignment="1" applyProtection="1">
      <alignment horizontal="center" vertical="center"/>
    </xf>
    <xf numFmtId="2" fontId="5" fillId="0" borderId="1" xfId="0" applyNumberFormat="1"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2" fillId="0" borderId="1" xfId="5"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xf>
    <xf numFmtId="9" fontId="5" fillId="0"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top"/>
      <protection locked="0"/>
    </xf>
    <xf numFmtId="0" fontId="5" fillId="0" borderId="1" xfId="0" applyFont="1" applyFill="1" applyBorder="1" applyAlignment="1" applyProtection="1">
      <alignment horizontal="center" vertical="top"/>
      <protection locked="0"/>
    </xf>
    <xf numFmtId="0" fontId="7" fillId="0" borderId="14" xfId="5"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xf>
    <xf numFmtId="164" fontId="4" fillId="0" borderId="1" xfId="1" applyFont="1" applyFill="1" applyBorder="1" applyAlignment="1" applyProtection="1">
      <alignment horizontal="center" vertical="center"/>
    </xf>
    <xf numFmtId="0" fontId="5" fillId="0" borderId="0" xfId="0" applyFont="1" applyFill="1" applyProtection="1">
      <protection locked="0"/>
    </xf>
    <xf numFmtId="0" fontId="9" fillId="0" borderId="0" xfId="0" applyFont="1" applyFill="1" applyProtection="1">
      <protection locked="0"/>
    </xf>
    <xf numFmtId="0" fontId="5" fillId="0" borderId="0" xfId="0" applyFont="1" applyFill="1" applyBorder="1" applyAlignment="1" applyProtection="1">
      <alignment vertical="top"/>
      <protection locked="0"/>
    </xf>
    <xf numFmtId="2" fontId="5" fillId="0" borderId="0" xfId="0" applyNumberFormat="1" applyFont="1" applyFill="1" applyBorder="1" applyAlignment="1" applyProtection="1">
      <alignment vertical="top"/>
      <protection locked="0"/>
    </xf>
    <xf numFmtId="0" fontId="9" fillId="0" borderId="0" xfId="0" applyNumberFormat="1" applyFont="1" applyFill="1" applyProtection="1">
      <protection locked="0"/>
    </xf>
    <xf numFmtId="0" fontId="5" fillId="0" borderId="0" xfId="0" applyFont="1" applyFill="1" applyBorder="1" applyAlignment="1" applyProtection="1">
      <alignment horizontal="justify" vertical="top"/>
      <protection locked="0"/>
    </xf>
    <xf numFmtId="0" fontId="5" fillId="0" borderId="0" xfId="0" applyFont="1" applyFill="1" applyBorder="1" applyAlignment="1" applyProtection="1">
      <alignment horizontal="center" vertical="center"/>
      <protection locked="0"/>
    </xf>
    <xf numFmtId="2" fontId="5" fillId="0" borderId="0" xfId="0" applyNumberFormat="1" applyFont="1" applyFill="1" applyBorder="1" applyAlignment="1" applyProtection="1">
      <alignment horizontal="center" vertical="center"/>
      <protection locked="0"/>
    </xf>
    <xf numFmtId="0" fontId="2" fillId="0" borderId="0" xfId="0" applyFont="1" applyFill="1" applyBorder="1" applyProtection="1">
      <protection locked="0"/>
    </xf>
    <xf numFmtId="0" fontId="6" fillId="0" borderId="1" xfId="0" applyFont="1" applyFill="1" applyBorder="1" applyAlignment="1" applyProtection="1">
      <alignment horizontal="center" vertical="center" wrapText="1"/>
    </xf>
    <xf numFmtId="0" fontId="4" fillId="0" borderId="15" xfId="0" applyFont="1" applyFill="1" applyBorder="1" applyAlignment="1" applyProtection="1">
      <alignment horizontal="center" vertical="center"/>
    </xf>
    <xf numFmtId="0" fontId="8" fillId="0" borderId="14" xfId="0" applyFont="1" applyFill="1" applyBorder="1" applyAlignment="1" applyProtection="1">
      <alignment horizontal="center" vertical="center"/>
    </xf>
    <xf numFmtId="0" fontId="10" fillId="0" borderId="1" xfId="5" applyFont="1" applyFill="1" applyBorder="1" applyAlignment="1" applyProtection="1">
      <alignment horizontal="center" vertical="center" wrapText="1"/>
      <protection locked="0"/>
    </xf>
    <xf numFmtId="0" fontId="7" fillId="0" borderId="1" xfId="0" applyFont="1" applyFill="1" applyBorder="1" applyAlignment="1">
      <alignment horizontal="center" vertical="center"/>
    </xf>
    <xf numFmtId="2"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4" fillId="0" borderId="1" xfId="0" applyFont="1" applyFill="1" applyBorder="1" applyAlignment="1">
      <alignment horizontal="justify" vertical="top"/>
    </xf>
    <xf numFmtId="0" fontId="7" fillId="0" borderId="1" xfId="0" applyFont="1" applyFill="1" applyBorder="1" applyAlignment="1">
      <alignment horizontal="justify" vertical="top"/>
    </xf>
    <xf numFmtId="0" fontId="7" fillId="0" borderId="1" xfId="0" applyFont="1" applyFill="1" applyBorder="1" applyAlignment="1">
      <alignment vertical="center"/>
    </xf>
    <xf numFmtId="0" fontId="7" fillId="0" borderId="1" xfId="0" applyFont="1" applyFill="1" applyBorder="1" applyAlignment="1">
      <alignment horizontal="center" vertical="center" wrapText="1"/>
    </xf>
    <xf numFmtId="0" fontId="14" fillId="0" borderId="1" xfId="5" applyFont="1" applyBorder="1" applyAlignment="1">
      <alignment horizontal="center" vertical="center"/>
    </xf>
    <xf numFmtId="9" fontId="5" fillId="0" borderId="1" xfId="0" applyNumberFormat="1" applyFont="1" applyBorder="1" applyAlignment="1" applyProtection="1">
      <alignment horizontal="center" vertical="center"/>
      <protection locked="0"/>
    </xf>
    <xf numFmtId="2" fontId="5" fillId="0" borderId="1" xfId="0" applyNumberFormat="1" applyFont="1" applyBorder="1" applyAlignment="1">
      <alignment horizontal="center"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4" fillId="0" borderId="14" xfId="0" applyFont="1" applyFill="1" applyBorder="1" applyAlignment="1" applyProtection="1">
      <alignment horizontal="left"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1" fontId="17" fillId="0" borderId="1" xfId="0" applyNumberFormat="1"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8" fillId="0" borderId="1" xfId="0" applyFont="1" applyFill="1" applyBorder="1" applyAlignment="1" applyProtection="1">
      <alignment horizontal="center" vertical="center"/>
      <protection locked="0"/>
    </xf>
    <xf numFmtId="1" fontId="10" fillId="0" borderId="1" xfId="1" applyNumberFormat="1" applyFont="1" applyFill="1" applyBorder="1" applyAlignment="1" applyProtection="1">
      <alignment horizontal="center" vertical="center" wrapText="1"/>
      <protection locked="0"/>
    </xf>
    <xf numFmtId="2" fontId="12" fillId="0" borderId="1" xfId="0" applyNumberFormat="1" applyFont="1" applyBorder="1" applyAlignment="1" applyProtection="1">
      <alignment horizontal="center" vertical="center"/>
      <protection locked="0"/>
    </xf>
    <xf numFmtId="0" fontId="8" fillId="0" borderId="2" xfId="0" applyFont="1" applyFill="1" applyBorder="1" applyAlignment="1">
      <alignment horizontal="center" vertical="center" wrapText="1"/>
    </xf>
    <xf numFmtId="0" fontId="4" fillId="0" borderId="17" xfId="0" applyFont="1" applyFill="1" applyBorder="1" applyAlignment="1" applyProtection="1">
      <alignment horizontal="center" vertical="center"/>
    </xf>
    <xf numFmtId="0" fontId="8" fillId="0" borderId="2" xfId="0" applyFont="1" applyFill="1" applyBorder="1" applyAlignment="1">
      <alignment horizontal="center" vertical="center" wrapText="1"/>
    </xf>
    <xf numFmtId="0" fontId="8" fillId="0" borderId="20" xfId="0" applyFont="1" applyFill="1" applyBorder="1" applyAlignment="1" applyProtection="1">
      <alignment horizontal="center" vertical="center"/>
    </xf>
    <xf numFmtId="0" fontId="8" fillId="0" borderId="1" xfId="0" applyFont="1" applyFill="1" applyBorder="1" applyAlignment="1" applyProtection="1">
      <alignment horizontal="center" vertical="center"/>
    </xf>
    <xf numFmtId="0" fontId="8" fillId="0" borderId="1" xfId="0" applyFont="1" applyFill="1" applyBorder="1" applyAlignment="1">
      <alignment horizontal="center" vertical="center" wrapText="1"/>
    </xf>
    <xf numFmtId="0" fontId="14" fillId="0" borderId="1" xfId="5" applyFont="1" applyBorder="1" applyAlignment="1">
      <alignment horizontal="center" vertical="center" wrapText="1"/>
    </xf>
    <xf numFmtId="0" fontId="11" fillId="0" borderId="14" xfId="0" applyFont="1" applyFill="1" applyBorder="1" applyAlignment="1">
      <alignment horizontal="center" vertical="center" wrapText="1"/>
    </xf>
    <xf numFmtId="0" fontId="14" fillId="0" borderId="1" xfId="5" applyFont="1" applyBorder="1" applyAlignment="1">
      <alignment horizontal="center" vertical="top" wrapText="1"/>
    </xf>
    <xf numFmtId="1" fontId="7" fillId="0" borderId="1" xfId="0" applyNumberFormat="1" applyFont="1" applyBorder="1" applyAlignment="1" applyProtection="1">
      <alignment horizontal="center" vertical="center"/>
      <protection locked="0"/>
    </xf>
    <xf numFmtId="0" fontId="12" fillId="0" borderId="15" xfId="0" applyFont="1" applyFill="1" applyBorder="1"/>
    <xf numFmtId="0" fontId="12" fillId="0" borderId="0" xfId="0" applyFont="1" applyFill="1" applyProtection="1">
      <protection locked="0"/>
    </xf>
    <xf numFmtId="0" fontId="14" fillId="0" borderId="14" xfId="0" applyFont="1" applyFill="1" applyBorder="1" applyAlignment="1">
      <alignment horizontal="center" vertical="center" wrapText="1"/>
    </xf>
    <xf numFmtId="0" fontId="14" fillId="0" borderId="1" xfId="5" applyFont="1" applyFill="1" applyBorder="1" applyAlignment="1">
      <alignment horizontal="center" vertical="center" wrapText="1"/>
    </xf>
    <xf numFmtId="2" fontId="12" fillId="0" borderId="1" xfId="0" applyNumberFormat="1" applyFont="1" applyFill="1" applyBorder="1" applyAlignment="1" applyProtection="1">
      <alignment horizontal="center" vertical="center"/>
      <protection locked="0"/>
    </xf>
    <xf numFmtId="164" fontId="5" fillId="0" borderId="1" xfId="1" applyFont="1" applyFill="1" applyBorder="1" applyAlignment="1">
      <alignment horizontal="center" vertical="center"/>
    </xf>
    <xf numFmtId="0" fontId="7" fillId="0" borderId="18"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4" fontId="4" fillId="0" borderId="15" xfId="0" applyNumberFormat="1" applyFont="1" applyFill="1" applyBorder="1" applyAlignment="1" applyProtection="1">
      <alignment vertical="center"/>
    </xf>
    <xf numFmtId="0" fontId="4" fillId="0" borderId="1" xfId="0" applyFont="1" applyFill="1" applyBorder="1" applyAlignment="1" applyProtection="1">
      <alignment horizontal="center" vertical="center"/>
    </xf>
    <xf numFmtId="0" fontId="4"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left" vertical="center" wrapText="1"/>
    </xf>
    <xf numFmtId="0" fontId="2" fillId="0" borderId="11" xfId="0" applyFont="1" applyFill="1" applyBorder="1" applyAlignment="1" applyProtection="1">
      <alignment horizontal="center"/>
    </xf>
    <xf numFmtId="0" fontId="2" fillId="0" borderId="12" xfId="0"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xf>
    <xf numFmtId="0" fontId="4" fillId="0" borderId="1" xfId="0" applyFont="1" applyFill="1" applyBorder="1" applyAlignment="1" applyProtection="1">
      <alignment horizontal="center" vertical="center"/>
    </xf>
    <xf numFmtId="0" fontId="6" fillId="0" borderId="1" xfId="0" applyFont="1" applyFill="1" applyBorder="1" applyAlignment="1">
      <alignment horizontal="center" vertical="center" wrapText="1"/>
    </xf>
    <xf numFmtId="0" fontId="6" fillId="0" borderId="15" xfId="0" applyFont="1" applyFill="1" applyBorder="1" applyAlignment="1">
      <alignment horizontal="center" vertical="center"/>
    </xf>
    <xf numFmtId="0" fontId="4"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xf>
    <xf numFmtId="0" fontId="4" fillId="0" borderId="1" xfId="5" applyFont="1" applyFill="1" applyBorder="1" applyAlignment="1" applyProtection="1">
      <alignment horizontal="left" vertical="center" wrapText="1"/>
    </xf>
    <xf numFmtId="0" fontId="4" fillId="0" borderId="16"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2" xfId="0" applyFont="1" applyFill="1" applyBorder="1" applyAlignment="1" applyProtection="1">
      <alignment horizontal="center" vertical="center"/>
    </xf>
    <xf numFmtId="2" fontId="4" fillId="0" borderId="6" xfId="0" applyNumberFormat="1" applyFont="1" applyFill="1" applyBorder="1" applyAlignment="1" applyProtection="1">
      <alignment horizontal="center" vertical="center" wrapText="1"/>
    </xf>
    <xf numFmtId="2" fontId="4" fillId="0" borderId="2"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7" fillId="0" borderId="1" xfId="0" applyFont="1" applyFill="1" applyBorder="1" applyAlignment="1" applyProtection="1">
      <alignment horizontal="left" vertical="center"/>
    </xf>
    <xf numFmtId="0" fontId="4" fillId="0" borderId="14"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xf>
    <xf numFmtId="0" fontId="6" fillId="0" borderId="3" xfId="0" applyFont="1" applyFill="1" applyBorder="1" applyAlignment="1" applyProtection="1">
      <alignment horizontal="left" vertical="center" wrapText="1"/>
    </xf>
    <xf numFmtId="0" fontId="6" fillId="0" borderId="5" xfId="0" applyFont="1" applyFill="1" applyBorder="1" applyAlignment="1" applyProtection="1">
      <alignment horizontal="left" vertical="center" wrapText="1"/>
    </xf>
    <xf numFmtId="0" fontId="8" fillId="0" borderId="3" xfId="0" applyFont="1" applyFill="1" applyBorder="1" applyAlignment="1" applyProtection="1">
      <alignment horizontal="left" vertical="center" wrapText="1"/>
    </xf>
    <xf numFmtId="0" fontId="8" fillId="0" borderId="5" xfId="0" applyFont="1" applyFill="1" applyBorder="1" applyAlignment="1" applyProtection="1">
      <alignment horizontal="left" vertical="center" wrapText="1"/>
    </xf>
    <xf numFmtId="0" fontId="8" fillId="0" borderId="1" xfId="0" applyFont="1" applyFill="1" applyBorder="1" applyAlignment="1" applyProtection="1">
      <alignment horizontal="left" vertical="center" wrapText="1"/>
    </xf>
    <xf numFmtId="0" fontId="11" fillId="0" borderId="1" xfId="5" applyFont="1" applyFill="1" applyBorder="1" applyAlignment="1">
      <alignment horizontal="left" vertical="center" wrapText="1"/>
    </xf>
    <xf numFmtId="0" fontId="14" fillId="0" borderId="1" xfId="0" applyFont="1" applyFill="1" applyBorder="1" applyAlignment="1">
      <alignment horizontal="left" vertical="center" wrapText="1"/>
    </xf>
    <xf numFmtId="0" fontId="12" fillId="0" borderId="14" xfId="5" applyFont="1" applyFill="1" applyBorder="1" applyAlignment="1" applyProtection="1">
      <alignment horizontal="left" vertical="center"/>
    </xf>
    <xf numFmtId="0" fontId="12" fillId="0" borderId="1" xfId="5" applyFont="1" applyFill="1" applyBorder="1" applyAlignment="1" applyProtection="1">
      <alignment horizontal="left" vertical="center"/>
    </xf>
    <xf numFmtId="0" fontId="12" fillId="0" borderId="15" xfId="5" applyFont="1" applyFill="1" applyBorder="1" applyAlignment="1" applyProtection="1">
      <alignment horizontal="left" vertical="center"/>
    </xf>
    <xf numFmtId="0" fontId="11"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4" xfId="5" applyFont="1" applyFill="1" applyBorder="1" applyAlignment="1" applyProtection="1">
      <alignment horizontal="left" vertical="center" wrapText="1"/>
    </xf>
    <xf numFmtId="0" fontId="12" fillId="0" borderId="1" xfId="5" applyFont="1" applyFill="1" applyBorder="1" applyAlignment="1" applyProtection="1">
      <alignment horizontal="left" vertical="center" wrapText="1"/>
    </xf>
    <xf numFmtId="0" fontId="12" fillId="0" borderId="15" xfId="5" applyFont="1" applyFill="1" applyBorder="1" applyAlignment="1" applyProtection="1">
      <alignment horizontal="left" vertical="center" wrapText="1"/>
    </xf>
    <xf numFmtId="0" fontId="12" fillId="0" borderId="18" xfId="5" applyFont="1" applyFill="1" applyBorder="1" applyAlignment="1" applyProtection="1">
      <alignment horizontal="left" vertical="center"/>
    </xf>
    <xf numFmtId="0" fontId="12" fillId="0" borderId="4" xfId="5" applyFont="1" applyFill="1" applyBorder="1" applyAlignment="1" applyProtection="1">
      <alignment horizontal="left" vertical="center"/>
    </xf>
    <xf numFmtId="0" fontId="12" fillId="0" borderId="19" xfId="5" applyFont="1" applyFill="1" applyBorder="1" applyAlignment="1" applyProtection="1">
      <alignment horizontal="left" vertical="center"/>
    </xf>
    <xf numFmtId="0" fontId="4" fillId="0" borderId="18" xfId="0" applyFont="1" applyFill="1" applyBorder="1" applyAlignment="1" applyProtection="1">
      <alignment horizontal="left" vertical="center"/>
    </xf>
    <xf numFmtId="0" fontId="4" fillId="0" borderId="4" xfId="0" applyFont="1" applyFill="1" applyBorder="1" applyAlignment="1" applyProtection="1">
      <alignment horizontal="left" vertical="center"/>
    </xf>
    <xf numFmtId="0" fontId="4" fillId="0" borderId="5" xfId="0" applyFont="1" applyFill="1" applyBorder="1" applyAlignment="1" applyProtection="1">
      <alignment horizontal="left" vertical="center"/>
    </xf>
    <xf numFmtId="0" fontId="4" fillId="0" borderId="19" xfId="0" applyFont="1" applyFill="1" applyBorder="1" applyAlignment="1" applyProtection="1">
      <alignment horizontal="left" vertical="center"/>
    </xf>
  </cellXfs>
  <cellStyles count="8">
    <cellStyle name="Comma" xfId="1" builtinId="3"/>
    <cellStyle name="Comma 2" xfId="2"/>
    <cellStyle name="Comma 3" xfId="3"/>
    <cellStyle name="Comma 4" xfId="4"/>
    <cellStyle name="Normal" xfId="0" builtinId="0"/>
    <cellStyle name="Normal 2" xfId="5"/>
    <cellStyle name="Normal 2 2" xfId="6"/>
    <cellStyle name="Normal 3"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86591</xdr:colOff>
      <xdr:row>0</xdr:row>
      <xdr:rowOff>381000</xdr:rowOff>
    </xdr:from>
    <xdr:to>
      <xdr:col>1</xdr:col>
      <xdr:colOff>1536742</xdr:colOff>
      <xdr:row>0</xdr:row>
      <xdr:rowOff>1160318</xdr:rowOff>
    </xdr:to>
    <xdr:pic>
      <xdr:nvPicPr>
        <xdr:cNvPr id="3" name="Picture 2">
          <a:extLst>
            <a:ext uri="{FF2B5EF4-FFF2-40B4-BE49-F238E27FC236}">
              <a16:creationId xmlns="" xmlns:a16="http://schemas.microsoft.com/office/drawing/2014/main" id="{B9832B2E-369A-462A-B659-DBC44DC6149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591" y="381000"/>
          <a:ext cx="2731696" cy="7793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1194955</xdr:colOff>
      <xdr:row>0</xdr:row>
      <xdr:rowOff>0</xdr:rowOff>
    </xdr:from>
    <xdr:to>
      <xdr:col>8</xdr:col>
      <xdr:colOff>2459182</xdr:colOff>
      <xdr:row>0</xdr:row>
      <xdr:rowOff>1208496</xdr:rowOff>
    </xdr:to>
    <xdr:pic>
      <xdr:nvPicPr>
        <xdr:cNvPr id="4" name="Picture 3">
          <a:extLst>
            <a:ext uri="{FF2B5EF4-FFF2-40B4-BE49-F238E27FC236}">
              <a16:creationId xmlns="" xmlns:a16="http://schemas.microsoft.com/office/drawing/2014/main" id="{4F16FC32-BC58-4D84-B182-160C27781D9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227137" y="0"/>
          <a:ext cx="1264227" cy="1208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05\Data\00_PROJECT\2022_PROJECTS\P.19737_%20SGL%20NEW%20PE%20PNG\Inputs\Final%20QTY%20for%20Mehsana%20GA_23.05.2022\SOR%20With%20New%20Format%2021.05.2022\Mehsana%20Unjha%20P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A"/>
      <sheetName val="Mehsana Unjha PE"/>
      <sheetName val="Mehsana Unjha PNG"/>
    </sheetNames>
    <sheetDataSet>
      <sheetData sheetId="0"/>
      <sheetData sheetId="1">
        <row r="32">
          <cell r="E32">
            <v>8620</v>
          </cell>
        </row>
        <row r="33">
          <cell r="E33">
            <v>5440</v>
          </cell>
        </row>
        <row r="34">
          <cell r="E34">
            <v>2855</v>
          </cell>
        </row>
        <row r="37">
          <cell r="E37">
            <v>78625</v>
          </cell>
        </row>
        <row r="41">
          <cell r="E41">
            <v>4641</v>
          </cell>
        </row>
        <row r="42">
          <cell r="E42">
            <v>1360</v>
          </cell>
        </row>
        <row r="43">
          <cell r="E43">
            <v>547</v>
          </cell>
        </row>
        <row r="47">
          <cell r="E47">
            <v>17</v>
          </cell>
        </row>
        <row r="48">
          <cell r="E48">
            <v>17</v>
          </cell>
        </row>
        <row r="49">
          <cell r="E49">
            <v>17</v>
          </cell>
        </row>
        <row r="50">
          <cell r="E50">
            <v>17</v>
          </cell>
        </row>
        <row r="53">
          <cell r="E53">
            <v>8.5</v>
          </cell>
        </row>
        <row r="56">
          <cell r="E56">
            <v>255</v>
          </cell>
        </row>
        <row r="58">
          <cell r="E58">
            <v>13600</v>
          </cell>
        </row>
        <row r="61">
          <cell r="E61">
            <v>1360</v>
          </cell>
        </row>
        <row r="62">
          <cell r="E62">
            <v>8840</v>
          </cell>
        </row>
        <row r="63">
          <cell r="E63">
            <v>3400</v>
          </cell>
        </row>
        <row r="67">
          <cell r="E67">
            <v>12</v>
          </cell>
        </row>
        <row r="68">
          <cell r="E68">
            <v>12</v>
          </cell>
        </row>
        <row r="69">
          <cell r="E69">
            <v>75</v>
          </cell>
        </row>
        <row r="73">
          <cell r="E73">
            <v>11</v>
          </cell>
        </row>
        <row r="74">
          <cell r="E74">
            <v>10</v>
          </cell>
        </row>
        <row r="75">
          <cell r="E75">
            <v>6</v>
          </cell>
        </row>
        <row r="76">
          <cell r="E76">
            <v>8</v>
          </cell>
        </row>
        <row r="79">
          <cell r="E79">
            <v>19</v>
          </cell>
        </row>
        <row r="80">
          <cell r="E80">
            <v>510</v>
          </cell>
        </row>
        <row r="81">
          <cell r="E81">
            <v>510</v>
          </cell>
        </row>
        <row r="85">
          <cell r="E85">
            <v>15</v>
          </cell>
        </row>
        <row r="86">
          <cell r="E86">
            <v>70</v>
          </cell>
        </row>
        <row r="87">
          <cell r="E87">
            <v>25</v>
          </cell>
        </row>
      </sheetData>
      <sheetData sheetId="2">
        <row r="13">
          <cell r="E13">
            <v>32175</v>
          </cell>
        </row>
        <row r="23">
          <cell r="E23">
            <v>3060</v>
          </cell>
        </row>
        <row r="24">
          <cell r="E24">
            <v>595</v>
          </cell>
        </row>
        <row r="48">
          <cell r="E48">
            <v>653</v>
          </cell>
        </row>
        <row r="49">
          <cell r="E49">
            <v>62</v>
          </cell>
        </row>
        <row r="50">
          <cell r="E50">
            <v>9</v>
          </cell>
        </row>
        <row r="57">
          <cell r="E57">
            <v>722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J112"/>
  <sheetViews>
    <sheetView tabSelected="1" zoomScale="55" zoomScaleNormal="55" zoomScaleSheetLayoutView="70" workbookViewId="0">
      <pane ySplit="5" topLeftCell="A6" activePane="bottomLeft" state="frozen"/>
      <selection activeCell="I1" sqref="I1:J2"/>
      <selection pane="bottomLeft" activeCell="G72" sqref="G72:G73"/>
    </sheetView>
  </sheetViews>
  <sheetFormatPr defaultColWidth="9.140625" defaultRowHeight="23.25"/>
  <cols>
    <col min="1" max="1" width="19.140625" style="37" customWidth="1"/>
    <col min="2" max="2" width="24.140625" style="34" customWidth="1"/>
    <col min="3" max="3" width="75.28515625" style="34" customWidth="1"/>
    <col min="4" max="4" width="15.85546875" style="35" customWidth="1"/>
    <col min="5" max="5" width="20.5703125" style="36" bestFit="1" customWidth="1"/>
    <col min="6" max="6" width="17.85546875" style="35" bestFit="1" customWidth="1"/>
    <col min="7" max="7" width="16.28515625" style="35" bestFit="1" customWidth="1"/>
    <col min="8" max="8" width="36" style="35" bestFit="1" customWidth="1"/>
    <col min="9" max="9" width="39.5703125" style="35" bestFit="1" customWidth="1"/>
    <col min="10" max="10" width="20.5703125" style="35" bestFit="1" customWidth="1"/>
    <col min="11" max="11" width="0" style="1" hidden="1" customWidth="1"/>
    <col min="12" max="16384" width="9.140625" style="1"/>
  </cols>
  <sheetData>
    <row r="1" spans="1:10" ht="103.5" customHeight="1">
      <c r="A1" s="84"/>
      <c r="B1" s="85"/>
      <c r="C1" s="88" t="s">
        <v>121</v>
      </c>
      <c r="D1" s="88"/>
      <c r="E1" s="88"/>
      <c r="F1" s="88"/>
      <c r="G1" s="88"/>
      <c r="H1" s="88"/>
      <c r="I1" s="89"/>
      <c r="J1" s="90"/>
    </row>
    <row r="2" spans="1:10" ht="45" customHeight="1">
      <c r="A2" s="86"/>
      <c r="B2" s="87"/>
      <c r="C2" s="91" t="s">
        <v>152</v>
      </c>
      <c r="D2" s="91"/>
      <c r="E2" s="91"/>
      <c r="F2" s="91"/>
      <c r="G2" s="91"/>
      <c r="H2" s="91"/>
      <c r="I2" s="92" t="s">
        <v>165</v>
      </c>
      <c r="J2" s="93"/>
    </row>
    <row r="3" spans="1:10" ht="45" customHeight="1">
      <c r="A3" s="98" t="s">
        <v>0</v>
      </c>
      <c r="B3" s="100" t="s">
        <v>1</v>
      </c>
      <c r="C3" s="101"/>
      <c r="D3" s="104" t="s">
        <v>2</v>
      </c>
      <c r="E3" s="106" t="s">
        <v>94</v>
      </c>
      <c r="F3" s="108" t="s">
        <v>92</v>
      </c>
      <c r="G3" s="109"/>
      <c r="H3" s="109"/>
      <c r="I3" s="110"/>
      <c r="J3" s="39"/>
    </row>
    <row r="4" spans="1:10" s="3" customFormat="1" ht="61.5" customHeight="1">
      <c r="A4" s="99"/>
      <c r="B4" s="102"/>
      <c r="C4" s="103"/>
      <c r="D4" s="105"/>
      <c r="E4" s="107"/>
      <c r="F4" s="82" t="s">
        <v>93</v>
      </c>
      <c r="G4" s="2" t="s">
        <v>3</v>
      </c>
      <c r="H4" s="53" t="s">
        <v>4</v>
      </c>
      <c r="I4" s="38" t="s">
        <v>5</v>
      </c>
      <c r="J4" s="39" t="s">
        <v>6</v>
      </c>
    </row>
    <row r="5" spans="1:10" s="3" customFormat="1" ht="39.950000000000003" customHeight="1">
      <c r="A5" s="4" t="s">
        <v>7</v>
      </c>
      <c r="B5" s="94" t="s">
        <v>8</v>
      </c>
      <c r="C5" s="94"/>
      <c r="D5" s="52" t="s">
        <v>9</v>
      </c>
      <c r="E5" s="5" t="s">
        <v>96</v>
      </c>
      <c r="F5" s="81" t="s">
        <v>10</v>
      </c>
      <c r="G5" s="52" t="s">
        <v>11</v>
      </c>
      <c r="H5" s="52" t="s">
        <v>12</v>
      </c>
      <c r="I5" s="52" t="s">
        <v>13</v>
      </c>
      <c r="J5" s="39" t="s">
        <v>14</v>
      </c>
    </row>
    <row r="6" spans="1:10" ht="66.75" customHeight="1">
      <c r="A6" s="4" t="s">
        <v>7</v>
      </c>
      <c r="B6" s="95" t="s">
        <v>15</v>
      </c>
      <c r="C6" s="95"/>
      <c r="D6" s="95"/>
      <c r="E6" s="95"/>
      <c r="F6" s="95"/>
      <c r="G6" s="95"/>
      <c r="H6" s="95"/>
      <c r="I6" s="95"/>
      <c r="J6" s="96"/>
    </row>
    <row r="7" spans="1:10" ht="130.69999999999999" customHeight="1">
      <c r="A7" s="54"/>
      <c r="B7" s="97" t="s">
        <v>162</v>
      </c>
      <c r="C7" s="97"/>
      <c r="D7" s="6"/>
      <c r="E7" s="7"/>
      <c r="F7" s="41"/>
      <c r="G7" s="8"/>
      <c r="H7" s="8"/>
      <c r="I7" s="8"/>
      <c r="J7" s="9"/>
    </row>
    <row r="8" spans="1:10" ht="408.75" customHeight="1">
      <c r="A8" s="10"/>
      <c r="B8" s="83" t="s">
        <v>109</v>
      </c>
      <c r="C8" s="83"/>
      <c r="D8" s="11"/>
      <c r="E8" s="12"/>
      <c r="F8" s="41"/>
      <c r="G8" s="13"/>
      <c r="H8" s="13"/>
      <c r="I8" s="13"/>
      <c r="J8" s="9"/>
    </row>
    <row r="9" spans="1:10" ht="239.25" customHeight="1">
      <c r="A9" s="10"/>
      <c r="B9" s="83" t="s">
        <v>110</v>
      </c>
      <c r="C9" s="83"/>
      <c r="D9" s="11"/>
      <c r="E9" s="12"/>
      <c r="F9" s="41"/>
      <c r="G9" s="13"/>
      <c r="H9" s="13"/>
      <c r="I9" s="13"/>
      <c r="J9" s="9"/>
    </row>
    <row r="10" spans="1:10" ht="229.7" customHeight="1">
      <c r="A10" s="10"/>
      <c r="B10" s="83" t="s">
        <v>16</v>
      </c>
      <c r="C10" s="83"/>
      <c r="D10" s="11"/>
      <c r="E10" s="12"/>
      <c r="F10" s="41"/>
      <c r="G10" s="13"/>
      <c r="H10" s="13"/>
      <c r="I10" s="13"/>
      <c r="J10" s="9"/>
    </row>
    <row r="11" spans="1:10" ht="111.75" customHeight="1">
      <c r="A11" s="10"/>
      <c r="B11" s="83" t="s">
        <v>17</v>
      </c>
      <c r="C11" s="83"/>
      <c r="D11" s="14"/>
      <c r="E11" s="15"/>
      <c r="F11" s="41"/>
      <c r="G11" s="16"/>
      <c r="H11" s="16"/>
      <c r="I11" s="16"/>
      <c r="J11" s="9"/>
    </row>
    <row r="12" spans="1:10" ht="130.69999999999999" customHeight="1">
      <c r="A12" s="10"/>
      <c r="B12" s="83" t="s">
        <v>18</v>
      </c>
      <c r="C12" s="83"/>
      <c r="D12" s="14"/>
      <c r="E12" s="15"/>
      <c r="F12" s="41"/>
      <c r="G12" s="16"/>
      <c r="H12" s="16"/>
      <c r="I12" s="16"/>
      <c r="J12" s="9"/>
    </row>
    <row r="13" spans="1:10" ht="118.5" customHeight="1">
      <c r="A13" s="10"/>
      <c r="B13" s="83" t="s">
        <v>19</v>
      </c>
      <c r="C13" s="83"/>
      <c r="D13" s="14"/>
      <c r="E13" s="15"/>
      <c r="F13" s="41"/>
      <c r="G13" s="16"/>
      <c r="H13" s="16"/>
      <c r="I13" s="16"/>
      <c r="J13" s="9"/>
    </row>
    <row r="14" spans="1:10" ht="168.75" customHeight="1">
      <c r="A14" s="10"/>
      <c r="B14" s="83" t="s">
        <v>99</v>
      </c>
      <c r="C14" s="83"/>
      <c r="D14" s="14"/>
      <c r="E14" s="15"/>
      <c r="F14" s="41"/>
      <c r="G14" s="16"/>
      <c r="H14" s="16"/>
      <c r="I14" s="16"/>
      <c r="J14" s="9"/>
    </row>
    <row r="15" spans="1:10" ht="111.75" customHeight="1">
      <c r="A15" s="10"/>
      <c r="B15" s="83" t="s">
        <v>20</v>
      </c>
      <c r="C15" s="83"/>
      <c r="D15" s="14"/>
      <c r="E15" s="15"/>
      <c r="F15" s="41"/>
      <c r="G15" s="16"/>
      <c r="H15" s="16"/>
      <c r="I15" s="16"/>
      <c r="J15" s="9"/>
    </row>
    <row r="16" spans="1:10" ht="159" customHeight="1">
      <c r="A16" s="10"/>
      <c r="B16" s="83" t="s">
        <v>21</v>
      </c>
      <c r="C16" s="83"/>
      <c r="D16" s="14"/>
      <c r="E16" s="15"/>
      <c r="F16" s="41"/>
      <c r="G16" s="16"/>
      <c r="H16" s="16"/>
      <c r="I16" s="16"/>
      <c r="J16" s="9"/>
    </row>
    <row r="17" spans="1:10" ht="128.25" customHeight="1">
      <c r="A17" s="10"/>
      <c r="B17" s="83" t="s">
        <v>22</v>
      </c>
      <c r="C17" s="83"/>
      <c r="D17" s="14"/>
      <c r="E17" s="15"/>
      <c r="F17" s="41"/>
      <c r="G17" s="16"/>
      <c r="H17" s="16"/>
      <c r="I17" s="16"/>
      <c r="J17" s="9"/>
    </row>
    <row r="18" spans="1:10" ht="368.45" customHeight="1">
      <c r="A18" s="10"/>
      <c r="B18" s="83" t="s">
        <v>100</v>
      </c>
      <c r="C18" s="83"/>
      <c r="D18" s="14"/>
      <c r="E18" s="15"/>
      <c r="F18" s="41"/>
      <c r="G18" s="16"/>
      <c r="H18" s="16"/>
      <c r="I18" s="16"/>
      <c r="J18" s="9"/>
    </row>
    <row r="19" spans="1:10" ht="64.5" customHeight="1">
      <c r="A19" s="10"/>
      <c r="B19" s="83" t="s">
        <v>23</v>
      </c>
      <c r="C19" s="83"/>
      <c r="D19" s="14"/>
      <c r="E19" s="15"/>
      <c r="F19" s="41"/>
      <c r="G19" s="16"/>
      <c r="H19" s="16"/>
      <c r="I19" s="16"/>
      <c r="J19" s="9"/>
    </row>
    <row r="20" spans="1:10" ht="72" customHeight="1">
      <c r="A20" s="10"/>
      <c r="B20" s="83" t="s">
        <v>24</v>
      </c>
      <c r="C20" s="83"/>
      <c r="D20" s="14"/>
      <c r="E20" s="15"/>
      <c r="F20" s="41"/>
      <c r="G20" s="16"/>
      <c r="H20" s="16"/>
      <c r="I20" s="16"/>
      <c r="J20" s="9"/>
    </row>
    <row r="21" spans="1:10" ht="160.5" customHeight="1">
      <c r="A21" s="10"/>
      <c r="B21" s="83" t="s">
        <v>25</v>
      </c>
      <c r="C21" s="83"/>
      <c r="D21" s="14"/>
      <c r="E21" s="15"/>
      <c r="F21" s="41"/>
      <c r="G21" s="16"/>
      <c r="H21" s="16"/>
      <c r="I21" s="16"/>
      <c r="J21" s="9"/>
    </row>
    <row r="22" spans="1:10" ht="109.5" customHeight="1">
      <c r="A22" s="10"/>
      <c r="B22" s="83" t="s">
        <v>26</v>
      </c>
      <c r="C22" s="83"/>
      <c r="D22" s="14"/>
      <c r="E22" s="15"/>
      <c r="F22" s="41"/>
      <c r="G22" s="16"/>
      <c r="H22" s="16"/>
      <c r="I22" s="16"/>
      <c r="J22" s="9"/>
    </row>
    <row r="23" spans="1:10" ht="138.19999999999999" customHeight="1">
      <c r="A23" s="10"/>
      <c r="B23" s="83" t="s">
        <v>27</v>
      </c>
      <c r="C23" s="83"/>
      <c r="D23" s="14"/>
      <c r="E23" s="15"/>
      <c r="F23" s="41"/>
      <c r="G23" s="16"/>
      <c r="H23" s="16"/>
      <c r="I23" s="16"/>
      <c r="J23" s="9"/>
    </row>
    <row r="24" spans="1:10" ht="102.75" customHeight="1">
      <c r="A24" s="10"/>
      <c r="B24" s="83" t="s">
        <v>28</v>
      </c>
      <c r="C24" s="83"/>
      <c r="D24" s="14"/>
      <c r="E24" s="15"/>
      <c r="F24" s="41"/>
      <c r="G24" s="16"/>
      <c r="H24" s="16"/>
      <c r="I24" s="16"/>
      <c r="J24" s="9"/>
    </row>
    <row r="25" spans="1:10" ht="94.7" customHeight="1">
      <c r="A25" s="10"/>
      <c r="B25" s="83" t="s">
        <v>29</v>
      </c>
      <c r="C25" s="83"/>
      <c r="D25" s="14"/>
      <c r="E25" s="15"/>
      <c r="F25" s="41"/>
      <c r="G25" s="16"/>
      <c r="H25" s="16"/>
      <c r="I25" s="16"/>
      <c r="J25" s="9"/>
    </row>
    <row r="26" spans="1:10" ht="69.75" customHeight="1">
      <c r="A26" s="10"/>
      <c r="B26" s="83" t="s">
        <v>30</v>
      </c>
      <c r="C26" s="83"/>
      <c r="D26" s="14"/>
      <c r="E26" s="15"/>
      <c r="F26" s="41"/>
      <c r="G26" s="16"/>
      <c r="H26" s="16"/>
      <c r="I26" s="16"/>
      <c r="J26" s="9"/>
    </row>
    <row r="27" spans="1:10" ht="108" customHeight="1">
      <c r="A27" s="10"/>
      <c r="B27" s="83" t="s">
        <v>31</v>
      </c>
      <c r="C27" s="83"/>
      <c r="D27" s="14"/>
      <c r="E27" s="15"/>
      <c r="F27" s="41"/>
      <c r="G27" s="16"/>
      <c r="H27" s="16"/>
      <c r="I27" s="16"/>
      <c r="J27" s="9"/>
    </row>
    <row r="28" spans="1:10" ht="93.2" customHeight="1">
      <c r="A28" s="10"/>
      <c r="B28" s="83" t="s">
        <v>32</v>
      </c>
      <c r="C28" s="83"/>
      <c r="D28" s="14"/>
      <c r="E28" s="15"/>
      <c r="F28" s="41"/>
      <c r="G28" s="16"/>
      <c r="H28" s="16"/>
      <c r="I28" s="16"/>
      <c r="J28" s="9"/>
    </row>
    <row r="29" spans="1:10" ht="143.44999999999999" customHeight="1">
      <c r="A29" s="10"/>
      <c r="B29" s="83" t="s">
        <v>101</v>
      </c>
      <c r="C29" s="83"/>
      <c r="D29" s="14"/>
      <c r="E29" s="15"/>
      <c r="F29" s="41"/>
      <c r="G29" s="16"/>
      <c r="H29" s="16"/>
      <c r="I29" s="16"/>
      <c r="J29" s="9"/>
    </row>
    <row r="30" spans="1:10" ht="160.5" customHeight="1">
      <c r="A30" s="10"/>
      <c r="B30" s="83" t="s">
        <v>33</v>
      </c>
      <c r="C30" s="83"/>
      <c r="D30" s="17"/>
      <c r="E30" s="18"/>
      <c r="F30" s="41"/>
      <c r="G30" s="19"/>
      <c r="H30" s="19"/>
      <c r="I30" s="19"/>
      <c r="J30" s="9"/>
    </row>
    <row r="31" spans="1:10" ht="39.950000000000003" customHeight="1">
      <c r="A31" s="10" t="s">
        <v>34</v>
      </c>
      <c r="B31" s="95" t="s">
        <v>35</v>
      </c>
      <c r="C31" s="95"/>
      <c r="D31" s="17"/>
      <c r="E31" s="18"/>
      <c r="F31" s="41"/>
      <c r="G31" s="21"/>
      <c r="H31" s="19"/>
      <c r="I31" s="19"/>
      <c r="J31" s="9"/>
    </row>
    <row r="32" spans="1:10" ht="39.950000000000003" customHeight="1">
      <c r="A32" s="22" t="s">
        <v>36</v>
      </c>
      <c r="B32" s="111" t="s">
        <v>37</v>
      </c>
      <c r="C32" s="111"/>
      <c r="D32" s="42" t="s">
        <v>38</v>
      </c>
      <c r="E32" s="51">
        <f>'[1]Mehsana Unjha PE'!$E$32</f>
        <v>8620</v>
      </c>
      <c r="F32" s="57"/>
      <c r="G32" s="23"/>
      <c r="H32" s="43">
        <f>F32+(F32*G32)</f>
        <v>0</v>
      </c>
      <c r="I32" s="44">
        <f>E32*H32</f>
        <v>0</v>
      </c>
      <c r="J32" s="9"/>
    </row>
    <row r="33" spans="1:10" ht="39.950000000000003" customHeight="1">
      <c r="A33" s="22" t="s">
        <v>39</v>
      </c>
      <c r="B33" s="111" t="s">
        <v>40</v>
      </c>
      <c r="C33" s="111"/>
      <c r="D33" s="42" t="s">
        <v>38</v>
      </c>
      <c r="E33" s="51">
        <f>'[1]Mehsana Unjha PE'!$E$33</f>
        <v>5440</v>
      </c>
      <c r="F33" s="57"/>
      <c r="G33" s="23"/>
      <c r="H33" s="43">
        <f t="shared" ref="H33:H75" si="0">F33+(F33*G33)</f>
        <v>0</v>
      </c>
      <c r="I33" s="44">
        <f>E33*H33</f>
        <v>0</v>
      </c>
      <c r="J33" s="9"/>
    </row>
    <row r="34" spans="1:10" ht="39.950000000000003" customHeight="1">
      <c r="A34" s="22" t="s">
        <v>41</v>
      </c>
      <c r="B34" s="111" t="s">
        <v>42</v>
      </c>
      <c r="C34" s="111"/>
      <c r="D34" s="42" t="s">
        <v>38</v>
      </c>
      <c r="E34" s="51">
        <f>'[1]Mehsana Unjha PE'!$E$34</f>
        <v>2855</v>
      </c>
      <c r="F34" s="57"/>
      <c r="G34" s="23"/>
      <c r="H34" s="43">
        <f t="shared" si="0"/>
        <v>0</v>
      </c>
      <c r="I34" s="44">
        <f>E34*H34</f>
        <v>0</v>
      </c>
      <c r="J34" s="9"/>
    </row>
    <row r="35" spans="1:10" ht="169.5" customHeight="1">
      <c r="A35" s="22"/>
      <c r="B35" s="97" t="s">
        <v>124</v>
      </c>
      <c r="C35" s="97"/>
      <c r="D35" s="6"/>
      <c r="E35" s="43"/>
      <c r="F35" s="58"/>
      <c r="G35" s="20"/>
      <c r="H35" s="44"/>
      <c r="I35" s="44"/>
      <c r="J35" s="9"/>
    </row>
    <row r="36" spans="1:10" ht="111.2" customHeight="1">
      <c r="A36" s="10" t="s">
        <v>43</v>
      </c>
      <c r="B36" s="83" t="s">
        <v>44</v>
      </c>
      <c r="C36" s="83"/>
      <c r="D36" s="17"/>
      <c r="E36" s="43"/>
      <c r="F36" s="58"/>
      <c r="G36" s="21"/>
      <c r="H36" s="44"/>
      <c r="I36" s="44"/>
      <c r="J36" s="9"/>
    </row>
    <row r="37" spans="1:10" ht="39.950000000000003" customHeight="1">
      <c r="A37" s="22" t="s">
        <v>45</v>
      </c>
      <c r="B37" s="111" t="s">
        <v>46</v>
      </c>
      <c r="C37" s="111"/>
      <c r="D37" s="42" t="s">
        <v>38</v>
      </c>
      <c r="E37" s="51">
        <f>'[1]Mehsana Unjha PE'!$E$37</f>
        <v>78625</v>
      </c>
      <c r="F37" s="57"/>
      <c r="G37" s="23"/>
      <c r="H37" s="43">
        <f t="shared" si="0"/>
        <v>0</v>
      </c>
      <c r="I37" s="44">
        <f>E37*H37</f>
        <v>0</v>
      </c>
      <c r="J37" s="9"/>
    </row>
    <row r="38" spans="1:10" ht="132" customHeight="1">
      <c r="A38" s="112" t="s">
        <v>47</v>
      </c>
      <c r="B38" s="95"/>
      <c r="C38" s="95"/>
      <c r="D38" s="42"/>
      <c r="E38" s="43"/>
      <c r="F38" s="58"/>
      <c r="G38" s="21"/>
      <c r="H38" s="44"/>
      <c r="I38" s="44"/>
      <c r="J38" s="9"/>
    </row>
    <row r="39" spans="1:10" ht="78" customHeight="1">
      <c r="A39" s="10" t="s">
        <v>48</v>
      </c>
      <c r="B39" s="95" t="s">
        <v>49</v>
      </c>
      <c r="C39" s="95"/>
      <c r="D39" s="45"/>
      <c r="E39" s="43"/>
      <c r="F39" s="58"/>
      <c r="G39" s="24"/>
      <c r="H39" s="44"/>
      <c r="I39" s="44"/>
      <c r="J39" s="9"/>
    </row>
    <row r="40" spans="1:10" ht="237.75" customHeight="1">
      <c r="A40" s="22"/>
      <c r="B40" s="83" t="s">
        <v>50</v>
      </c>
      <c r="C40" s="83"/>
      <c r="D40" s="46"/>
      <c r="E40" s="43"/>
      <c r="F40" s="58"/>
      <c r="G40" s="25"/>
      <c r="H40" s="44"/>
      <c r="I40" s="44"/>
      <c r="J40" s="9"/>
    </row>
    <row r="41" spans="1:10" ht="39.950000000000003" customHeight="1">
      <c r="A41" s="22" t="s">
        <v>51</v>
      </c>
      <c r="B41" s="83" t="s">
        <v>37</v>
      </c>
      <c r="C41" s="83"/>
      <c r="D41" s="42" t="s">
        <v>38</v>
      </c>
      <c r="E41" s="51">
        <f>'[1]Mehsana Unjha PE'!$E$41</f>
        <v>4641</v>
      </c>
      <c r="F41" s="57"/>
      <c r="G41" s="23"/>
      <c r="H41" s="43">
        <f t="shared" si="0"/>
        <v>0</v>
      </c>
      <c r="I41" s="44">
        <f>E41*H41</f>
        <v>0</v>
      </c>
      <c r="J41" s="9"/>
    </row>
    <row r="42" spans="1:10" ht="39.950000000000003" customHeight="1">
      <c r="A42" s="22" t="s">
        <v>133</v>
      </c>
      <c r="B42" s="83" t="s">
        <v>40</v>
      </c>
      <c r="C42" s="83"/>
      <c r="D42" s="42" t="s">
        <v>38</v>
      </c>
      <c r="E42" s="51">
        <f>'[1]Mehsana Unjha PE'!$E$42</f>
        <v>1360</v>
      </c>
      <c r="F42" s="57"/>
      <c r="G42" s="23"/>
      <c r="H42" s="43">
        <f t="shared" si="0"/>
        <v>0</v>
      </c>
      <c r="I42" s="44">
        <f>E42*H42</f>
        <v>0</v>
      </c>
      <c r="J42" s="9"/>
    </row>
    <row r="43" spans="1:10" ht="39.950000000000003" customHeight="1">
      <c r="A43" s="22" t="s">
        <v>134</v>
      </c>
      <c r="B43" s="83" t="s">
        <v>42</v>
      </c>
      <c r="C43" s="83"/>
      <c r="D43" s="42" t="s">
        <v>38</v>
      </c>
      <c r="E43" s="51">
        <f>'[1]Mehsana Unjha PE'!$E$43</f>
        <v>547</v>
      </c>
      <c r="F43" s="57"/>
      <c r="G43" s="23"/>
      <c r="H43" s="43">
        <f t="shared" si="0"/>
        <v>0</v>
      </c>
      <c r="I43" s="44">
        <f>E43*H43</f>
        <v>0</v>
      </c>
      <c r="J43" s="9"/>
    </row>
    <row r="44" spans="1:10" ht="79.5" customHeight="1">
      <c r="A44" s="10" t="s">
        <v>52</v>
      </c>
      <c r="B44" s="95" t="s">
        <v>53</v>
      </c>
      <c r="C44" s="95"/>
      <c r="D44" s="46"/>
      <c r="E44" s="43"/>
      <c r="F44" s="58"/>
      <c r="G44" s="25"/>
      <c r="H44" s="44"/>
      <c r="I44" s="44"/>
      <c r="J44" s="9"/>
    </row>
    <row r="45" spans="1:10" ht="96" customHeight="1">
      <c r="A45" s="10"/>
      <c r="B45" s="83" t="s">
        <v>54</v>
      </c>
      <c r="C45" s="83"/>
      <c r="D45" s="46"/>
      <c r="E45" s="43"/>
      <c r="F45" s="58"/>
      <c r="G45" s="25"/>
      <c r="H45" s="44"/>
      <c r="I45" s="44"/>
      <c r="J45" s="9"/>
    </row>
    <row r="46" spans="1:10" ht="216.75" customHeight="1">
      <c r="A46" s="10"/>
      <c r="B46" s="83" t="s">
        <v>55</v>
      </c>
      <c r="C46" s="83"/>
      <c r="D46" s="46"/>
      <c r="E46" s="43"/>
      <c r="F46" s="58"/>
      <c r="G46" s="25"/>
      <c r="H46" s="44"/>
      <c r="I46" s="44"/>
      <c r="J46" s="9"/>
    </row>
    <row r="47" spans="1:10" ht="59.25" customHeight="1">
      <c r="A47" s="22" t="s">
        <v>56</v>
      </c>
      <c r="B47" s="83" t="s">
        <v>116</v>
      </c>
      <c r="C47" s="83"/>
      <c r="D47" s="42" t="s">
        <v>38</v>
      </c>
      <c r="E47" s="51">
        <f>SUM('[1]Mehsana Unjha PE'!$E$47:$E$50)</f>
        <v>68</v>
      </c>
      <c r="F47" s="57"/>
      <c r="G47" s="23"/>
      <c r="H47" s="44">
        <f t="shared" si="0"/>
        <v>0</v>
      </c>
      <c r="I47" s="44">
        <f>E47*H47</f>
        <v>0</v>
      </c>
      <c r="J47" s="9"/>
    </row>
    <row r="48" spans="1:10" ht="74.25" customHeight="1">
      <c r="A48" s="22"/>
      <c r="B48" s="95" t="s">
        <v>57</v>
      </c>
      <c r="C48" s="95"/>
      <c r="D48" s="46"/>
      <c r="E48" s="43"/>
      <c r="F48" s="58"/>
      <c r="G48" s="25"/>
      <c r="H48" s="44"/>
      <c r="I48" s="44"/>
      <c r="J48" s="9"/>
    </row>
    <row r="49" spans="1:10" ht="39.950000000000003" customHeight="1">
      <c r="A49" s="10" t="s">
        <v>58</v>
      </c>
      <c r="B49" s="113" t="s">
        <v>59</v>
      </c>
      <c r="C49" s="113"/>
      <c r="D49" s="46"/>
      <c r="E49" s="43"/>
      <c r="F49" s="58"/>
      <c r="G49" s="25"/>
      <c r="H49" s="44"/>
      <c r="I49" s="44"/>
      <c r="J49" s="9"/>
    </row>
    <row r="50" spans="1:10" ht="165.2" customHeight="1">
      <c r="A50" s="22" t="s">
        <v>111</v>
      </c>
      <c r="B50" s="83" t="s">
        <v>60</v>
      </c>
      <c r="C50" s="83"/>
      <c r="D50" s="42" t="s">
        <v>98</v>
      </c>
      <c r="E50" s="51">
        <f>'[1]Mehsana Unjha PE'!$E$53</f>
        <v>8.5</v>
      </c>
      <c r="F50" s="57"/>
      <c r="G50" s="23"/>
      <c r="H50" s="43">
        <f t="shared" si="0"/>
        <v>0</v>
      </c>
      <c r="I50" s="44">
        <f>E50*H50</f>
        <v>0</v>
      </c>
      <c r="J50" s="9"/>
    </row>
    <row r="51" spans="1:10" ht="96.75" customHeight="1">
      <c r="A51" s="112" t="s">
        <v>61</v>
      </c>
      <c r="B51" s="113"/>
      <c r="C51" s="113"/>
      <c r="D51" s="46"/>
      <c r="E51" s="43"/>
      <c r="F51" s="58"/>
      <c r="G51" s="21"/>
      <c r="H51" s="44"/>
      <c r="I51" s="44"/>
      <c r="J51" s="9"/>
    </row>
    <row r="52" spans="1:10" ht="58.5" customHeight="1">
      <c r="A52" s="10" t="s">
        <v>62</v>
      </c>
      <c r="B52" s="95" t="s">
        <v>63</v>
      </c>
      <c r="C52" s="95"/>
      <c r="D52" s="46"/>
      <c r="E52" s="43"/>
      <c r="F52" s="58"/>
      <c r="G52" s="21"/>
      <c r="H52" s="44"/>
      <c r="I52" s="44"/>
      <c r="J52" s="9"/>
    </row>
    <row r="53" spans="1:10" ht="93.2" customHeight="1">
      <c r="A53" s="22" t="s">
        <v>112</v>
      </c>
      <c r="B53" s="83" t="s">
        <v>64</v>
      </c>
      <c r="C53" s="83"/>
      <c r="D53" s="42" t="s">
        <v>98</v>
      </c>
      <c r="E53" s="51">
        <f>'[1]Mehsana Unjha PE'!$E$56</f>
        <v>255</v>
      </c>
      <c r="F53" s="57"/>
      <c r="G53" s="23"/>
      <c r="H53" s="43">
        <f t="shared" si="0"/>
        <v>0</v>
      </c>
      <c r="I53" s="44">
        <f>E53*H53</f>
        <v>0</v>
      </c>
      <c r="J53" s="9"/>
    </row>
    <row r="54" spans="1:10" ht="39.950000000000003" customHeight="1">
      <c r="A54" s="10" t="s">
        <v>65</v>
      </c>
      <c r="B54" s="95" t="s">
        <v>66</v>
      </c>
      <c r="C54" s="95"/>
      <c r="D54" s="42"/>
      <c r="E54" s="43"/>
      <c r="F54" s="58"/>
      <c r="G54" s="21"/>
      <c r="H54" s="44"/>
      <c r="I54" s="44"/>
      <c r="J54" s="9"/>
    </row>
    <row r="55" spans="1:10" ht="150.75" customHeight="1">
      <c r="A55" s="40" t="s">
        <v>113</v>
      </c>
      <c r="B55" s="83" t="s">
        <v>97</v>
      </c>
      <c r="C55" s="83"/>
      <c r="D55" s="42" t="s">
        <v>67</v>
      </c>
      <c r="E55" s="51">
        <f>'[1]Mehsana Unjha PE'!$E$58</f>
        <v>13600</v>
      </c>
      <c r="F55" s="57"/>
      <c r="G55" s="23"/>
      <c r="H55" s="43">
        <f t="shared" si="0"/>
        <v>0</v>
      </c>
      <c r="I55" s="44">
        <f>E55*H55</f>
        <v>0</v>
      </c>
      <c r="J55" s="9"/>
    </row>
    <row r="56" spans="1:10" ht="79.5" customHeight="1">
      <c r="A56" s="10" t="s">
        <v>68</v>
      </c>
      <c r="B56" s="95" t="s">
        <v>69</v>
      </c>
      <c r="C56" s="95"/>
      <c r="D56" s="42"/>
      <c r="E56" s="43"/>
      <c r="F56" s="58"/>
      <c r="G56" s="21"/>
      <c r="H56" s="44"/>
      <c r="I56" s="44"/>
      <c r="J56" s="9"/>
    </row>
    <row r="57" spans="1:10" ht="193.7" customHeight="1">
      <c r="A57" s="10"/>
      <c r="B57" s="83" t="s">
        <v>70</v>
      </c>
      <c r="C57" s="83"/>
      <c r="D57" s="42"/>
      <c r="E57" s="43"/>
      <c r="F57" s="58"/>
      <c r="G57" s="21"/>
      <c r="H57" s="44"/>
      <c r="I57" s="44"/>
      <c r="J57" s="9"/>
    </row>
    <row r="58" spans="1:10" ht="77.25" customHeight="1">
      <c r="A58" s="22" t="s">
        <v>71</v>
      </c>
      <c r="B58" s="83" t="s">
        <v>117</v>
      </c>
      <c r="C58" s="83"/>
      <c r="D58" s="42" t="s">
        <v>67</v>
      </c>
      <c r="E58" s="51">
        <f>SUM('[1]Mehsana Unjha PE'!$E$61:$E$63)</f>
        <v>13600</v>
      </c>
      <c r="F58" s="57"/>
      <c r="G58" s="23"/>
      <c r="H58" s="43">
        <f t="shared" si="0"/>
        <v>0</v>
      </c>
      <c r="I58" s="44">
        <f>E58*H58</f>
        <v>0</v>
      </c>
      <c r="J58" s="9"/>
    </row>
    <row r="59" spans="1:10" ht="72" customHeight="1">
      <c r="A59" s="10" t="s">
        <v>72</v>
      </c>
      <c r="B59" s="95" t="s">
        <v>73</v>
      </c>
      <c r="C59" s="95"/>
      <c r="D59" s="47"/>
      <c r="E59" s="43"/>
      <c r="F59" s="58"/>
      <c r="G59" s="21"/>
      <c r="H59" s="44"/>
      <c r="I59" s="44"/>
      <c r="J59" s="9"/>
    </row>
    <row r="60" spans="1:10" ht="181.5" customHeight="1">
      <c r="A60" s="10"/>
      <c r="B60" s="83" t="s">
        <v>102</v>
      </c>
      <c r="C60" s="83"/>
      <c r="D60" s="47"/>
      <c r="E60" s="43"/>
      <c r="F60" s="58"/>
      <c r="G60" s="21"/>
      <c r="H60" s="44"/>
      <c r="I60" s="44"/>
      <c r="J60" s="9"/>
    </row>
    <row r="61" spans="1:10" ht="128.25" customHeight="1">
      <c r="A61" s="10"/>
      <c r="B61" s="83" t="s">
        <v>74</v>
      </c>
      <c r="C61" s="83"/>
      <c r="D61" s="47"/>
      <c r="E61" s="43"/>
      <c r="F61" s="58"/>
      <c r="G61" s="21"/>
      <c r="H61" s="44"/>
      <c r="I61" s="44"/>
      <c r="J61" s="9"/>
    </row>
    <row r="62" spans="1:10" ht="73.5" customHeight="1">
      <c r="A62" s="22" t="s">
        <v>75</v>
      </c>
      <c r="B62" s="83" t="s">
        <v>103</v>
      </c>
      <c r="C62" s="83"/>
      <c r="D62" s="42" t="s">
        <v>76</v>
      </c>
      <c r="E62" s="51">
        <f>'[1]Mehsana Unjha PE'!$E$67</f>
        <v>12</v>
      </c>
      <c r="F62" s="57"/>
      <c r="G62" s="23"/>
      <c r="H62" s="44">
        <f t="shared" si="0"/>
        <v>0</v>
      </c>
      <c r="I62" s="44">
        <f>E62*H62</f>
        <v>0</v>
      </c>
      <c r="J62" s="9"/>
    </row>
    <row r="63" spans="1:10" ht="73.5" customHeight="1">
      <c r="A63" s="22" t="s">
        <v>135</v>
      </c>
      <c r="B63" s="83" t="s">
        <v>104</v>
      </c>
      <c r="C63" s="83"/>
      <c r="D63" s="42" t="s">
        <v>76</v>
      </c>
      <c r="E63" s="51">
        <f>'[1]Mehsana Unjha PE'!$E$68</f>
        <v>12</v>
      </c>
      <c r="F63" s="57"/>
      <c r="G63" s="23"/>
      <c r="H63" s="43">
        <f t="shared" si="0"/>
        <v>0</v>
      </c>
      <c r="I63" s="44">
        <f>E63*H63</f>
        <v>0</v>
      </c>
      <c r="J63" s="9"/>
    </row>
    <row r="64" spans="1:10" ht="62.45" customHeight="1">
      <c r="A64" s="22" t="s">
        <v>136</v>
      </c>
      <c r="B64" s="83" t="s">
        <v>105</v>
      </c>
      <c r="C64" s="83"/>
      <c r="D64" s="42" t="s">
        <v>76</v>
      </c>
      <c r="E64" s="51">
        <f>'[1]Mehsana Unjha PE'!$E$69</f>
        <v>75</v>
      </c>
      <c r="F64" s="57"/>
      <c r="G64" s="23"/>
      <c r="H64" s="43">
        <f t="shared" si="0"/>
        <v>0</v>
      </c>
      <c r="I64" s="44">
        <f>E64*H64</f>
        <v>0</v>
      </c>
      <c r="J64" s="9"/>
    </row>
    <row r="65" spans="1:10" ht="39.950000000000003" customHeight="1">
      <c r="A65" s="4" t="s">
        <v>77</v>
      </c>
      <c r="B65" s="95" t="s">
        <v>78</v>
      </c>
      <c r="C65" s="95"/>
      <c r="D65" s="42"/>
      <c r="E65" s="43"/>
      <c r="F65" s="59"/>
      <c r="G65" s="21"/>
      <c r="H65" s="44"/>
      <c r="I65" s="44"/>
      <c r="J65" s="9"/>
    </row>
    <row r="66" spans="1:10" ht="178.5" customHeight="1">
      <c r="A66" s="4"/>
      <c r="B66" s="83" t="s">
        <v>106</v>
      </c>
      <c r="C66" s="83"/>
      <c r="D66" s="48"/>
      <c r="E66" s="43"/>
      <c r="F66" s="58"/>
      <c r="G66" s="21"/>
      <c r="H66" s="44"/>
      <c r="I66" s="44"/>
      <c r="J66" s="9"/>
    </row>
    <row r="67" spans="1:10" ht="135.75" customHeight="1">
      <c r="A67" s="4"/>
      <c r="B67" s="83" t="s">
        <v>79</v>
      </c>
      <c r="C67" s="83"/>
      <c r="D67" s="48"/>
      <c r="E67" s="43"/>
      <c r="F67" s="58"/>
      <c r="G67" s="21"/>
      <c r="H67" s="44"/>
      <c r="I67" s="44"/>
      <c r="J67" s="9"/>
    </row>
    <row r="68" spans="1:10" ht="39.950000000000003" customHeight="1">
      <c r="A68" s="26" t="s">
        <v>80</v>
      </c>
      <c r="B68" s="83" t="s">
        <v>120</v>
      </c>
      <c r="C68" s="83"/>
      <c r="D68" s="48" t="s">
        <v>76</v>
      </c>
      <c r="E68" s="51">
        <f>SUM('[1]Mehsana Unjha PE'!$E$73:$E$75)</f>
        <v>27</v>
      </c>
      <c r="F68" s="57"/>
      <c r="G68" s="23"/>
      <c r="H68" s="43">
        <f t="shared" si="0"/>
        <v>0</v>
      </c>
      <c r="I68" s="44">
        <f>E68*H68</f>
        <v>0</v>
      </c>
      <c r="J68" s="9"/>
    </row>
    <row r="69" spans="1:10" ht="39.950000000000003" customHeight="1">
      <c r="A69" s="26" t="s">
        <v>81</v>
      </c>
      <c r="B69" s="83" t="s">
        <v>118</v>
      </c>
      <c r="C69" s="83"/>
      <c r="D69" s="48" t="s">
        <v>76</v>
      </c>
      <c r="E69" s="51">
        <f>SUM('[1]Mehsana Unjha PE'!$E$76)</f>
        <v>8</v>
      </c>
      <c r="F69" s="57"/>
      <c r="G69" s="23"/>
      <c r="H69" s="43">
        <f t="shared" si="0"/>
        <v>0</v>
      </c>
      <c r="I69" s="44">
        <f>E69*H69</f>
        <v>0</v>
      </c>
      <c r="J69" s="9"/>
    </row>
    <row r="70" spans="1:10" ht="39.950000000000003" customHeight="1">
      <c r="A70" s="10" t="s">
        <v>82</v>
      </c>
      <c r="B70" s="95" t="s">
        <v>83</v>
      </c>
      <c r="C70" s="95"/>
      <c r="D70" s="42"/>
      <c r="E70" s="43"/>
      <c r="F70" s="58"/>
      <c r="G70" s="21"/>
      <c r="H70" s="44"/>
      <c r="I70" s="44"/>
      <c r="J70" s="9"/>
    </row>
    <row r="71" spans="1:10" ht="185.25" customHeight="1">
      <c r="A71" s="10"/>
      <c r="B71" s="83" t="s">
        <v>107</v>
      </c>
      <c r="C71" s="83"/>
      <c r="D71" s="42"/>
      <c r="E71" s="43"/>
      <c r="F71" s="58"/>
      <c r="G71" s="21"/>
      <c r="H71" s="44"/>
      <c r="I71" s="44"/>
      <c r="J71" s="9"/>
    </row>
    <row r="72" spans="1:10" ht="58.7" customHeight="1">
      <c r="A72" s="22" t="s">
        <v>84</v>
      </c>
      <c r="B72" s="83" t="s">
        <v>108</v>
      </c>
      <c r="C72" s="83"/>
      <c r="D72" s="48" t="s">
        <v>76</v>
      </c>
      <c r="E72" s="51">
        <f>'[1]Mehsana Unjha PE'!$E$79</f>
        <v>19</v>
      </c>
      <c r="F72" s="57"/>
      <c r="G72" s="23"/>
      <c r="H72" s="43">
        <f t="shared" si="0"/>
        <v>0</v>
      </c>
      <c r="I72" s="44">
        <f>E72*H72</f>
        <v>0</v>
      </c>
      <c r="J72" s="9"/>
    </row>
    <row r="73" spans="1:10" ht="105.75" customHeight="1">
      <c r="A73" s="22" t="s">
        <v>85</v>
      </c>
      <c r="B73" s="83" t="s">
        <v>155</v>
      </c>
      <c r="C73" s="83"/>
      <c r="D73" s="48" t="s">
        <v>76</v>
      </c>
      <c r="E73" s="51">
        <f>SUM('[1]Mehsana Unjha PE'!$E$80:$E$81)</f>
        <v>1020</v>
      </c>
      <c r="F73" s="57"/>
      <c r="G73" s="23"/>
      <c r="H73" s="43">
        <f t="shared" si="0"/>
        <v>0</v>
      </c>
      <c r="I73" s="44">
        <f>E73*H73</f>
        <v>0</v>
      </c>
      <c r="J73" s="9"/>
    </row>
    <row r="74" spans="1:10" ht="170.45" customHeight="1">
      <c r="A74" s="55" t="s">
        <v>122</v>
      </c>
      <c r="B74" s="114" t="s">
        <v>86</v>
      </c>
      <c r="C74" s="115"/>
      <c r="D74" s="56"/>
      <c r="E74" s="43"/>
      <c r="F74" s="58"/>
      <c r="G74" s="21"/>
      <c r="H74" s="44"/>
      <c r="I74" s="44"/>
      <c r="J74" s="9"/>
    </row>
    <row r="75" spans="1:10" ht="39.950000000000003" customHeight="1">
      <c r="A75" s="27" t="s">
        <v>123</v>
      </c>
      <c r="B75" s="116" t="s">
        <v>119</v>
      </c>
      <c r="C75" s="117"/>
      <c r="D75" s="56" t="s">
        <v>98</v>
      </c>
      <c r="E75" s="51">
        <f>SUM('[1]Mehsana Unjha PE'!$E$85:$E$87)</f>
        <v>110</v>
      </c>
      <c r="F75" s="57"/>
      <c r="G75" s="23"/>
      <c r="H75" s="44">
        <f t="shared" si="0"/>
        <v>0</v>
      </c>
      <c r="I75" s="44">
        <f>E75*H75</f>
        <v>0</v>
      </c>
      <c r="J75" s="9"/>
    </row>
    <row r="76" spans="1:10" ht="54.95" customHeight="1">
      <c r="A76" s="63" t="s">
        <v>137</v>
      </c>
      <c r="B76" s="114" t="s">
        <v>129</v>
      </c>
      <c r="C76" s="115"/>
      <c r="D76" s="62"/>
      <c r="E76" s="43"/>
      <c r="F76" s="58"/>
      <c r="G76" s="21"/>
      <c r="H76" s="44"/>
      <c r="I76" s="44"/>
      <c r="J76" s="9"/>
    </row>
    <row r="77" spans="1:10" ht="208.5" customHeight="1">
      <c r="A77" s="27"/>
      <c r="B77" s="116" t="s">
        <v>154</v>
      </c>
      <c r="C77" s="117"/>
      <c r="D77" s="62"/>
      <c r="E77" s="51"/>
      <c r="F77" s="57"/>
      <c r="G77" s="23"/>
      <c r="H77" s="44"/>
      <c r="I77" s="44"/>
      <c r="J77" s="9"/>
    </row>
    <row r="78" spans="1:10" ht="221.25" customHeight="1">
      <c r="A78" s="63"/>
      <c r="B78" s="116" t="s">
        <v>161</v>
      </c>
      <c r="C78" s="117"/>
      <c r="D78" s="62"/>
      <c r="E78" s="43"/>
      <c r="F78" s="58"/>
      <c r="G78" s="21"/>
      <c r="H78" s="44"/>
      <c r="I78" s="44"/>
      <c r="J78" s="9"/>
    </row>
    <row r="79" spans="1:10" ht="39.950000000000003" customHeight="1">
      <c r="A79" s="66" t="s">
        <v>138</v>
      </c>
      <c r="B79" s="118" t="s">
        <v>125</v>
      </c>
      <c r="C79" s="118"/>
      <c r="D79" s="67"/>
      <c r="E79" s="51"/>
      <c r="F79" s="57"/>
      <c r="G79" s="23"/>
      <c r="H79" s="44"/>
      <c r="I79" s="44"/>
      <c r="J79" s="19"/>
    </row>
    <row r="80" spans="1:10" ht="39.950000000000003" customHeight="1">
      <c r="A80" s="65" t="s">
        <v>139</v>
      </c>
      <c r="B80" s="116" t="s">
        <v>153</v>
      </c>
      <c r="C80" s="117"/>
      <c r="D80" s="64" t="s">
        <v>38</v>
      </c>
      <c r="E80" s="51">
        <f>SUM('[1]Mehsana Unjha PE'!E32,'[1]Mehsana Unjha PE'!E33,'[1]Mehsana Unjha PE'!E34,'[1]Mehsana Unjha PE'!E37,'[1]Mehsana Unjha PE'!E41,'[1]Mehsana Unjha PE'!E42,'[1]Mehsana Unjha PE'!E43)</f>
        <v>102088</v>
      </c>
      <c r="F80" s="57"/>
      <c r="G80" s="23"/>
      <c r="H80" s="44">
        <f t="shared" ref="H80" si="1">F80+(F80*G80)</f>
        <v>0</v>
      </c>
      <c r="I80" s="77">
        <f t="shared" ref="I80" si="2">E80*H80</f>
        <v>0</v>
      </c>
      <c r="J80" s="9"/>
    </row>
    <row r="81" spans="1:10" ht="46.5" customHeight="1">
      <c r="A81" s="4" t="s">
        <v>8</v>
      </c>
      <c r="B81" s="95" t="s">
        <v>146</v>
      </c>
      <c r="C81" s="95"/>
      <c r="D81" s="95"/>
      <c r="E81" s="95"/>
      <c r="F81" s="95"/>
      <c r="G81" s="95"/>
      <c r="H81" s="95"/>
      <c r="I81" s="95"/>
      <c r="J81" s="96"/>
    </row>
    <row r="82" spans="1:10" ht="80.25" customHeight="1">
      <c r="A82" s="10" t="s">
        <v>140</v>
      </c>
      <c r="B82" s="119" t="s">
        <v>147</v>
      </c>
      <c r="C82" s="119"/>
      <c r="D82" s="68" t="s">
        <v>76</v>
      </c>
      <c r="E82" s="43">
        <f>'[1]Mehsana Unjha PNG'!$E$23+'[1]Mehsana Unjha PNG'!$E$24+'[1]Mehsana Unjha PNG'!$E$57</f>
        <v>4377</v>
      </c>
      <c r="F82" s="60"/>
      <c r="G82" s="23">
        <v>0.18</v>
      </c>
      <c r="H82" s="43">
        <f>F82+(F82*G82)</f>
        <v>0</v>
      </c>
      <c r="I82" s="44">
        <f t="shared" ref="I82" si="3">E82*H82</f>
        <v>0</v>
      </c>
      <c r="J82" s="9"/>
    </row>
    <row r="83" spans="1:10" s="73" customFormat="1" ht="73.5" customHeight="1">
      <c r="A83" s="69" t="s">
        <v>141</v>
      </c>
      <c r="B83" s="119" t="s">
        <v>132</v>
      </c>
      <c r="C83" s="119"/>
      <c r="D83" s="70"/>
      <c r="E83" s="76"/>
      <c r="F83" s="60"/>
      <c r="G83" s="71"/>
      <c r="H83" s="51"/>
      <c r="I83" s="51"/>
      <c r="J83" s="72"/>
    </row>
    <row r="84" spans="1:10" s="73" customFormat="1" ht="39.950000000000003" customHeight="1">
      <c r="A84" s="74" t="s">
        <v>131</v>
      </c>
      <c r="B84" s="120" t="s">
        <v>130</v>
      </c>
      <c r="C84" s="120"/>
      <c r="D84" s="75" t="s">
        <v>76</v>
      </c>
      <c r="E84" s="43">
        <f>SUM('[1]Mehsana Unjha PNG'!$E$48,'[1]Mehsana Unjha PNG'!$E$23,'[1]Mehsana Unjha PNG'!$E$24)</f>
        <v>4308</v>
      </c>
      <c r="F84" s="60"/>
      <c r="G84" s="23"/>
      <c r="H84" s="44">
        <f>F84+(F84*G84)</f>
        <v>0</v>
      </c>
      <c r="I84" s="44">
        <f t="shared" ref="I84:I86" si="4">E84*H84</f>
        <v>0</v>
      </c>
      <c r="J84" s="72"/>
    </row>
    <row r="85" spans="1:10" s="73" customFormat="1" ht="39.950000000000003" customHeight="1">
      <c r="A85" s="74" t="s">
        <v>150</v>
      </c>
      <c r="B85" s="120" t="s">
        <v>148</v>
      </c>
      <c r="C85" s="120"/>
      <c r="D85" s="75" t="s">
        <v>76</v>
      </c>
      <c r="E85" s="43">
        <f>'[1]Mehsana Unjha PNG'!$E$49</f>
        <v>62</v>
      </c>
      <c r="F85" s="60"/>
      <c r="G85" s="23"/>
      <c r="H85" s="44">
        <f t="shared" ref="H85:H86" si="5">F85+(F85*G85)</f>
        <v>0</v>
      </c>
      <c r="I85" s="44">
        <f t="shared" si="4"/>
        <v>0</v>
      </c>
      <c r="J85" s="72"/>
    </row>
    <row r="86" spans="1:10" s="73" customFormat="1" ht="39.950000000000003" customHeight="1">
      <c r="A86" s="74" t="s">
        <v>151</v>
      </c>
      <c r="B86" s="120" t="s">
        <v>149</v>
      </c>
      <c r="C86" s="120"/>
      <c r="D86" s="75" t="s">
        <v>76</v>
      </c>
      <c r="E86" s="43">
        <f>'[1]Mehsana Unjha PNG'!$E$50</f>
        <v>9</v>
      </c>
      <c r="F86" s="60"/>
      <c r="G86" s="23"/>
      <c r="H86" s="44">
        <f t="shared" si="5"/>
        <v>0</v>
      </c>
      <c r="I86" s="44">
        <f t="shared" si="4"/>
        <v>0</v>
      </c>
      <c r="J86" s="72"/>
    </row>
    <row r="87" spans="1:10" ht="39.950000000000003" customHeight="1">
      <c r="A87" s="10" t="s">
        <v>142</v>
      </c>
      <c r="B87" s="124" t="s">
        <v>115</v>
      </c>
      <c r="C87" s="124"/>
      <c r="D87" s="42"/>
      <c r="E87" s="51"/>
      <c r="F87" s="57"/>
      <c r="G87" s="23"/>
      <c r="H87" s="44"/>
      <c r="I87" s="44"/>
      <c r="J87" s="9"/>
    </row>
    <row r="88" spans="1:10" ht="334.5" customHeight="1">
      <c r="A88" s="22"/>
      <c r="B88" s="125" t="s">
        <v>145</v>
      </c>
      <c r="C88" s="120"/>
      <c r="D88" s="42"/>
      <c r="E88" s="51"/>
      <c r="F88" s="57"/>
      <c r="G88" s="23"/>
      <c r="H88" s="44"/>
      <c r="I88" s="44"/>
      <c r="J88" s="9"/>
    </row>
    <row r="89" spans="1:10" ht="50.25" customHeight="1">
      <c r="A89" s="22"/>
      <c r="B89" s="119" t="s">
        <v>144</v>
      </c>
      <c r="C89" s="119"/>
      <c r="D89" s="42"/>
      <c r="E89" s="51"/>
      <c r="F89" s="57"/>
      <c r="G89" s="23"/>
      <c r="H89" s="44"/>
      <c r="I89" s="44"/>
      <c r="J89" s="9"/>
    </row>
    <row r="90" spans="1:10" ht="64.5" customHeight="1">
      <c r="A90" s="22" t="s">
        <v>143</v>
      </c>
      <c r="B90" s="125" t="s">
        <v>114</v>
      </c>
      <c r="C90" s="120"/>
      <c r="D90" s="49" t="s">
        <v>38</v>
      </c>
      <c r="E90" s="61">
        <f>'[1]Mehsana Unjha PNG'!$E$13</f>
        <v>32175</v>
      </c>
      <c r="F90" s="60"/>
      <c r="G90" s="50"/>
      <c r="H90" s="43">
        <f>F90+(F90*G90)</f>
        <v>0</v>
      </c>
      <c r="I90" s="51">
        <f>E90*H90</f>
        <v>0</v>
      </c>
      <c r="J90" s="9"/>
    </row>
    <row r="91" spans="1:10" ht="64.5" customHeight="1">
      <c r="A91" s="4" t="s">
        <v>9</v>
      </c>
      <c r="B91" s="95" t="s">
        <v>156</v>
      </c>
      <c r="C91" s="95"/>
      <c r="D91" s="95"/>
      <c r="E91" s="95"/>
      <c r="F91" s="95"/>
      <c r="G91" s="95"/>
      <c r="H91" s="95"/>
      <c r="I91" s="95"/>
      <c r="J91" s="96"/>
    </row>
    <row r="92" spans="1:10" ht="93" customHeight="1">
      <c r="A92" s="79"/>
      <c r="B92" s="125" t="s">
        <v>163</v>
      </c>
      <c r="C92" s="120"/>
      <c r="D92" s="42"/>
      <c r="E92" s="51"/>
      <c r="F92" s="57"/>
      <c r="G92" s="23"/>
      <c r="H92" s="44"/>
      <c r="I92" s="44"/>
      <c r="J92" s="9"/>
    </row>
    <row r="93" spans="1:10" ht="64.5" customHeight="1">
      <c r="A93" s="78" t="s">
        <v>157</v>
      </c>
      <c r="B93" s="125" t="s">
        <v>156</v>
      </c>
      <c r="C93" s="120"/>
      <c r="D93" s="49" t="s">
        <v>158</v>
      </c>
      <c r="E93" s="61">
        <f>E80/1000</f>
        <v>102.08799999999999</v>
      </c>
      <c r="F93" s="60"/>
      <c r="G93" s="50"/>
      <c r="H93" s="43">
        <f>F93+(F93*G93)</f>
        <v>0</v>
      </c>
      <c r="I93" s="51">
        <f>E93*H93</f>
        <v>0</v>
      </c>
      <c r="J93" s="9"/>
    </row>
    <row r="94" spans="1:10" s="29" customFormat="1" ht="39.950000000000003" customHeight="1">
      <c r="A94" s="132" t="s">
        <v>87</v>
      </c>
      <c r="B94" s="133"/>
      <c r="C94" s="133"/>
      <c r="D94" s="133"/>
      <c r="E94" s="133"/>
      <c r="F94" s="133"/>
      <c r="G94" s="133"/>
      <c r="H94" s="134"/>
      <c r="I94" s="28">
        <f>SUM(I32:I93)</f>
        <v>0</v>
      </c>
      <c r="J94" s="80"/>
    </row>
    <row r="95" spans="1:10" ht="39.950000000000003" customHeight="1">
      <c r="A95" s="132" t="s">
        <v>88</v>
      </c>
      <c r="B95" s="133"/>
      <c r="C95" s="133"/>
      <c r="D95" s="133"/>
      <c r="E95" s="133"/>
      <c r="F95" s="133"/>
      <c r="G95" s="133"/>
      <c r="H95" s="133"/>
      <c r="I95" s="133"/>
      <c r="J95" s="135"/>
    </row>
    <row r="96" spans="1:10" ht="39.950000000000003" customHeight="1">
      <c r="A96" s="121" t="s">
        <v>95</v>
      </c>
      <c r="B96" s="122"/>
      <c r="C96" s="122"/>
      <c r="D96" s="122"/>
      <c r="E96" s="122"/>
      <c r="F96" s="122"/>
      <c r="G96" s="122"/>
      <c r="H96" s="122"/>
      <c r="I96" s="122"/>
      <c r="J96" s="123"/>
    </row>
    <row r="97" spans="1:10" ht="39.950000000000003" customHeight="1">
      <c r="A97" s="121" t="s">
        <v>89</v>
      </c>
      <c r="B97" s="122"/>
      <c r="C97" s="122"/>
      <c r="D97" s="122"/>
      <c r="E97" s="122"/>
      <c r="F97" s="122"/>
      <c r="G97" s="122"/>
      <c r="H97" s="122"/>
      <c r="I97" s="122"/>
      <c r="J97" s="123"/>
    </row>
    <row r="98" spans="1:10" ht="39.950000000000003" customHeight="1">
      <c r="A98" s="121" t="s">
        <v>126</v>
      </c>
      <c r="B98" s="122"/>
      <c r="C98" s="122"/>
      <c r="D98" s="122"/>
      <c r="E98" s="122"/>
      <c r="F98" s="122"/>
      <c r="G98" s="122"/>
      <c r="H98" s="122"/>
      <c r="I98" s="122"/>
      <c r="J98" s="123"/>
    </row>
    <row r="99" spans="1:10" ht="39.950000000000003" customHeight="1">
      <c r="A99" s="121" t="s">
        <v>90</v>
      </c>
      <c r="B99" s="122"/>
      <c r="C99" s="122"/>
      <c r="D99" s="122"/>
      <c r="E99" s="122"/>
      <c r="F99" s="122"/>
      <c r="G99" s="122"/>
      <c r="H99" s="122"/>
      <c r="I99" s="122"/>
      <c r="J99" s="123"/>
    </row>
    <row r="100" spans="1:10" ht="34.5" customHeight="1">
      <c r="A100" s="126" t="s">
        <v>127</v>
      </c>
      <c r="B100" s="122"/>
      <c r="C100" s="122"/>
      <c r="D100" s="122"/>
      <c r="E100" s="122"/>
      <c r="F100" s="122"/>
      <c r="G100" s="122"/>
      <c r="H100" s="122"/>
      <c r="I100" s="122"/>
      <c r="J100" s="123"/>
    </row>
    <row r="101" spans="1:10" ht="39.950000000000003" customHeight="1">
      <c r="A101" s="121" t="s">
        <v>91</v>
      </c>
      <c r="B101" s="122"/>
      <c r="C101" s="122"/>
      <c r="D101" s="122"/>
      <c r="E101" s="122"/>
      <c r="F101" s="122"/>
      <c r="G101" s="122"/>
      <c r="H101" s="122"/>
      <c r="I101" s="122"/>
      <c r="J101" s="123"/>
    </row>
    <row r="102" spans="1:10" ht="34.5" customHeight="1">
      <c r="A102" s="121" t="s">
        <v>128</v>
      </c>
      <c r="B102" s="122"/>
      <c r="C102" s="122"/>
      <c r="D102" s="122"/>
      <c r="E102" s="122"/>
      <c r="F102" s="122"/>
      <c r="G102" s="122"/>
      <c r="H102" s="122"/>
      <c r="I102" s="122"/>
      <c r="J102" s="123"/>
    </row>
    <row r="103" spans="1:10" ht="60" customHeight="1">
      <c r="A103" s="126" t="s">
        <v>164</v>
      </c>
      <c r="B103" s="127"/>
      <c r="C103" s="127"/>
      <c r="D103" s="127"/>
      <c r="E103" s="127"/>
      <c r="F103" s="127"/>
      <c r="G103" s="127"/>
      <c r="H103" s="127"/>
      <c r="I103" s="127"/>
      <c r="J103" s="128"/>
    </row>
    <row r="104" spans="1:10" ht="35.25" customHeight="1">
      <c r="A104" s="121" t="s">
        <v>159</v>
      </c>
      <c r="B104" s="122"/>
      <c r="C104" s="122"/>
      <c r="D104" s="122"/>
      <c r="E104" s="122"/>
      <c r="F104" s="122"/>
      <c r="G104" s="122"/>
      <c r="H104" s="122"/>
      <c r="I104" s="122"/>
      <c r="J104" s="123"/>
    </row>
    <row r="105" spans="1:10" ht="39.950000000000003" customHeight="1">
      <c r="A105" s="129" t="s">
        <v>160</v>
      </c>
      <c r="B105" s="130"/>
      <c r="C105" s="130"/>
      <c r="D105" s="130"/>
      <c r="E105" s="130"/>
      <c r="F105" s="130"/>
      <c r="G105" s="130"/>
      <c r="H105" s="130"/>
      <c r="I105" s="130"/>
      <c r="J105" s="131"/>
    </row>
    <row r="106" spans="1:10">
      <c r="A106" s="30"/>
      <c r="B106" s="31"/>
      <c r="C106" s="31"/>
      <c r="D106" s="31"/>
      <c r="E106" s="32"/>
      <c r="F106" s="32"/>
      <c r="G106" s="31"/>
      <c r="H106" s="31"/>
      <c r="I106" s="31"/>
      <c r="J106" s="31"/>
    </row>
    <row r="107" spans="1:10">
      <c r="A107" s="33"/>
      <c r="B107" s="31"/>
      <c r="C107" s="31"/>
      <c r="D107" s="31"/>
      <c r="E107" s="32"/>
      <c r="F107" s="31"/>
      <c r="G107" s="31"/>
      <c r="H107" s="31"/>
      <c r="I107" s="31"/>
      <c r="J107" s="31"/>
    </row>
    <row r="108" spans="1:10">
      <c r="A108" s="33"/>
      <c r="F108" s="31"/>
    </row>
    <row r="109" spans="1:10">
      <c r="A109" s="33"/>
    </row>
    <row r="110" spans="1:10">
      <c r="A110" s="30"/>
    </row>
    <row r="111" spans="1:10">
      <c r="A111" s="30"/>
    </row>
    <row r="112" spans="1:10">
      <c r="A112" s="30"/>
    </row>
  </sheetData>
  <mergeCells count="111">
    <mergeCell ref="A99:J99"/>
    <mergeCell ref="A100:J100"/>
    <mergeCell ref="A101:J101"/>
    <mergeCell ref="A102:J102"/>
    <mergeCell ref="A103:J103"/>
    <mergeCell ref="A104:J104"/>
    <mergeCell ref="A105:J105"/>
    <mergeCell ref="B93:C93"/>
    <mergeCell ref="A94:H94"/>
    <mergeCell ref="A95:J95"/>
    <mergeCell ref="B85:C85"/>
    <mergeCell ref="B86:C86"/>
    <mergeCell ref="A96:J96"/>
    <mergeCell ref="A97:J97"/>
    <mergeCell ref="A98:J98"/>
    <mergeCell ref="B83:C83"/>
    <mergeCell ref="B84:C84"/>
    <mergeCell ref="B87:C87"/>
    <mergeCell ref="B88:C88"/>
    <mergeCell ref="B89:C89"/>
    <mergeCell ref="B90:C90"/>
    <mergeCell ref="B91:J91"/>
    <mergeCell ref="B92:C92"/>
    <mergeCell ref="B74:C74"/>
    <mergeCell ref="B75:C75"/>
    <mergeCell ref="B72:C72"/>
    <mergeCell ref="B73:C73"/>
    <mergeCell ref="B76:C76"/>
    <mergeCell ref="B77:C77"/>
    <mergeCell ref="B78:C78"/>
    <mergeCell ref="B79:C79"/>
    <mergeCell ref="B82:C82"/>
    <mergeCell ref="B80:C80"/>
    <mergeCell ref="B81:J81"/>
    <mergeCell ref="B60:C60"/>
    <mergeCell ref="B61:C61"/>
    <mergeCell ref="B62:C62"/>
    <mergeCell ref="B63:C63"/>
    <mergeCell ref="B71:C71"/>
    <mergeCell ref="B64:C64"/>
    <mergeCell ref="B65:C65"/>
    <mergeCell ref="B66:C66"/>
    <mergeCell ref="B67:C67"/>
    <mergeCell ref="B68:C68"/>
    <mergeCell ref="B69:C69"/>
    <mergeCell ref="B70:C70"/>
    <mergeCell ref="B50:C50"/>
    <mergeCell ref="A51:C51"/>
    <mergeCell ref="B45:C45"/>
    <mergeCell ref="B46:C46"/>
    <mergeCell ref="B47:C47"/>
    <mergeCell ref="B57:C57"/>
    <mergeCell ref="B58:C58"/>
    <mergeCell ref="B59:C59"/>
    <mergeCell ref="B52:C52"/>
    <mergeCell ref="B53:C53"/>
    <mergeCell ref="B54:C54"/>
    <mergeCell ref="B55:C55"/>
    <mergeCell ref="B56:C56"/>
    <mergeCell ref="B43:C43"/>
    <mergeCell ref="B44:C44"/>
    <mergeCell ref="B35:C35"/>
    <mergeCell ref="B36:C36"/>
    <mergeCell ref="B37:C37"/>
    <mergeCell ref="A38:C38"/>
    <mergeCell ref="B39:C39"/>
    <mergeCell ref="B48:C48"/>
    <mergeCell ref="B49:C49"/>
    <mergeCell ref="B34:C34"/>
    <mergeCell ref="B25:C25"/>
    <mergeCell ref="B26:C26"/>
    <mergeCell ref="B27:C27"/>
    <mergeCell ref="B28:C28"/>
    <mergeCell ref="B29:C29"/>
    <mergeCell ref="B40:C40"/>
    <mergeCell ref="B41:C41"/>
    <mergeCell ref="B42:C42"/>
    <mergeCell ref="B30:C30"/>
    <mergeCell ref="B31:C31"/>
    <mergeCell ref="B32:C32"/>
    <mergeCell ref="B33:C33"/>
    <mergeCell ref="A1:B2"/>
    <mergeCell ref="C1:H1"/>
    <mergeCell ref="I1:J1"/>
    <mergeCell ref="C2:H2"/>
    <mergeCell ref="I2:J2"/>
    <mergeCell ref="B11:C11"/>
    <mergeCell ref="B12:C12"/>
    <mergeCell ref="B13:C13"/>
    <mergeCell ref="B14:C14"/>
    <mergeCell ref="B9:C9"/>
    <mergeCell ref="B5:C5"/>
    <mergeCell ref="B6:J6"/>
    <mergeCell ref="B7:C7"/>
    <mergeCell ref="B8:C8"/>
    <mergeCell ref="B10:C10"/>
    <mergeCell ref="A3:A4"/>
    <mergeCell ref="B3:C4"/>
    <mergeCell ref="D3:D4"/>
    <mergeCell ref="E3:E4"/>
    <mergeCell ref="F3:I3"/>
    <mergeCell ref="B20:C20"/>
    <mergeCell ref="B21:C21"/>
    <mergeCell ref="B22:C22"/>
    <mergeCell ref="B23:C23"/>
    <mergeCell ref="B24:C24"/>
    <mergeCell ref="B15:C15"/>
    <mergeCell ref="B16:C16"/>
    <mergeCell ref="B17:C17"/>
    <mergeCell ref="B18:C18"/>
    <mergeCell ref="B19:C19"/>
  </mergeCells>
  <printOptions horizontalCentered="1"/>
  <pageMargins left="0.43307086614173201" right="0.39370078740157499" top="0.74803149606299202" bottom="0.74803149606299202" header="0.31496062992126" footer="0.31496062992126"/>
  <pageSetup paperSize="9" scale="33" fitToHeight="0" orientation="portrait" r:id="rId1"/>
  <headerFooter>
    <oddFooter>&amp;LBidder's Signature with Seal&amp;CLaying, Installation, Testing &amp; Commissioning of MDPE Pipeline and PNG Domestic, Commercial &amp; Industrial Connection, providing after sales services&amp;RPage &amp;P of &amp;N</oddFooter>
  </headerFooter>
  <rowBreaks count="4" manualBreakCount="4">
    <brk id="13" max="16383" man="1"/>
    <brk id="26" max="16383" man="1"/>
    <brk id="43" max="16383" man="1"/>
    <brk id="5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PART-A</vt:lpstr>
      <vt:lpstr>'PART-A'!Print_Area</vt:lpstr>
      <vt:lpstr>'PART-A'!Print_Titles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Parmar Bhargav Natvarlal</dc:creator>
  <cp:lastModifiedBy>NEW CHERRY COMPUTER</cp:lastModifiedBy>
  <cp:lastPrinted>2022-09-20T10:10:02Z</cp:lastPrinted>
  <dcterms:created xsi:type="dcterms:W3CDTF">2018-04-11T14:17:16Z</dcterms:created>
  <dcterms:modified xsi:type="dcterms:W3CDTF">2022-10-11T06:42:30Z</dcterms:modified>
</cp:coreProperties>
</file>